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Zylphyr\Documents\Wild Talents\"/>
    </mc:Choice>
  </mc:AlternateContent>
  <xr:revisionPtr revIDLastSave="0" documentId="13_ncr:1_{FDE54A50-6C39-4B87-8A03-FB0B22D8B872}" xr6:coauthVersionLast="44" xr6:coauthVersionMax="44" xr10:uidLastSave="{00000000-0000-0000-0000-000000000000}"/>
  <bookViews>
    <workbookView xWindow="-110" yWindow="-110" windowWidth="19420" windowHeight="11020" tabRatio="478" firstSheet="1" activeTab="3" xr2:uid="{00000000-000D-0000-FFFF-FFFF00000000}"/>
  </bookViews>
  <sheets>
    <sheet name="Database" sheetId="6" state="hidden" r:id="rId1"/>
    <sheet name="Stats" sheetId="3" r:id="rId2"/>
    <sheet name="Powers" sheetId="4" r:id="rId3"/>
    <sheet name="Printout" sheetId="5" r:id="rId4"/>
  </sheets>
  <definedNames>
    <definedName name="_xlnm.Print_Area" localSheetId="2">Powers!$A$1:$P$128</definedName>
    <definedName name="_xlnm.Print_Area" localSheetId="3">Printout!$A$1:$K$81</definedName>
    <definedName name="_xlnm.Print_Area" localSheetId="1">Stats!$A$3:$J$71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5" i="4" l="1"/>
  <c r="M145" i="4"/>
  <c r="K145" i="4"/>
  <c r="I145" i="4"/>
  <c r="G145" i="4"/>
  <c r="E145" i="4"/>
  <c r="O144" i="4"/>
  <c r="M144" i="4"/>
  <c r="K144" i="4"/>
  <c r="I144" i="4"/>
  <c r="G144" i="4"/>
  <c r="E144" i="4"/>
  <c r="O143" i="4"/>
  <c r="M143" i="4"/>
  <c r="K143" i="4"/>
  <c r="I143" i="4"/>
  <c r="G143" i="4"/>
  <c r="E143" i="4"/>
  <c r="O142" i="4"/>
  <c r="M142" i="4"/>
  <c r="K142" i="4"/>
  <c r="I142" i="4"/>
  <c r="G142" i="4"/>
  <c r="E142" i="4"/>
  <c r="O141" i="4"/>
  <c r="M141" i="4"/>
  <c r="K141" i="4"/>
  <c r="I141" i="4"/>
  <c r="G141" i="4"/>
  <c r="E141" i="4"/>
  <c r="O140" i="4"/>
  <c r="M140" i="4"/>
  <c r="K140" i="4"/>
  <c r="I140" i="4"/>
  <c r="G140" i="4"/>
  <c r="E140" i="4"/>
  <c r="O127" i="4"/>
  <c r="M127" i="4"/>
  <c r="K127" i="4"/>
  <c r="I127" i="4"/>
  <c r="G127" i="4"/>
  <c r="E127" i="4"/>
  <c r="O126" i="4"/>
  <c r="M126" i="4"/>
  <c r="K126" i="4"/>
  <c r="I126" i="4"/>
  <c r="G126" i="4"/>
  <c r="E126" i="4"/>
  <c r="O125" i="4"/>
  <c r="M125" i="4"/>
  <c r="K125" i="4"/>
  <c r="I125" i="4"/>
  <c r="G125" i="4"/>
  <c r="E125" i="4"/>
  <c r="O124" i="4"/>
  <c r="M124" i="4"/>
  <c r="K124" i="4"/>
  <c r="I124" i="4"/>
  <c r="G124" i="4"/>
  <c r="E124" i="4"/>
  <c r="O123" i="4"/>
  <c r="M123" i="4"/>
  <c r="K123" i="4"/>
  <c r="I123" i="4"/>
  <c r="G123" i="4"/>
  <c r="E123" i="4"/>
  <c r="O122" i="4"/>
  <c r="M122" i="4"/>
  <c r="K122" i="4"/>
  <c r="I122" i="4"/>
  <c r="G122" i="4"/>
  <c r="E122" i="4"/>
  <c r="O109" i="4"/>
  <c r="M109" i="4"/>
  <c r="K109" i="4"/>
  <c r="I109" i="4"/>
  <c r="G109" i="4"/>
  <c r="E109" i="4"/>
  <c r="O108" i="4"/>
  <c r="M108" i="4"/>
  <c r="K108" i="4"/>
  <c r="I108" i="4"/>
  <c r="G108" i="4"/>
  <c r="E108" i="4"/>
  <c r="O107" i="4"/>
  <c r="M107" i="4"/>
  <c r="K107" i="4"/>
  <c r="I107" i="4"/>
  <c r="G107" i="4"/>
  <c r="E107" i="4"/>
  <c r="O106" i="4"/>
  <c r="M106" i="4"/>
  <c r="K106" i="4"/>
  <c r="I106" i="4"/>
  <c r="G106" i="4"/>
  <c r="E106" i="4"/>
  <c r="O105" i="4"/>
  <c r="M105" i="4"/>
  <c r="K105" i="4"/>
  <c r="I105" i="4"/>
  <c r="G105" i="4"/>
  <c r="E105" i="4"/>
  <c r="O104" i="4"/>
  <c r="M104" i="4"/>
  <c r="K104" i="4"/>
  <c r="I104" i="4"/>
  <c r="G104" i="4"/>
  <c r="E104" i="4"/>
  <c r="O91" i="4"/>
  <c r="M91" i="4"/>
  <c r="K91" i="4"/>
  <c r="I91" i="4"/>
  <c r="G91" i="4"/>
  <c r="E91" i="4"/>
  <c r="O90" i="4"/>
  <c r="M90" i="4"/>
  <c r="K90" i="4"/>
  <c r="I90" i="4"/>
  <c r="G90" i="4"/>
  <c r="E90" i="4"/>
  <c r="O89" i="4"/>
  <c r="M89" i="4"/>
  <c r="K89" i="4"/>
  <c r="I89" i="4"/>
  <c r="G89" i="4"/>
  <c r="E89" i="4"/>
  <c r="O88" i="4"/>
  <c r="M88" i="4"/>
  <c r="K88" i="4"/>
  <c r="I88" i="4"/>
  <c r="G88" i="4"/>
  <c r="E88" i="4"/>
  <c r="O87" i="4"/>
  <c r="M87" i="4"/>
  <c r="K87" i="4"/>
  <c r="I87" i="4"/>
  <c r="G87" i="4"/>
  <c r="E87" i="4"/>
  <c r="O86" i="4"/>
  <c r="M86" i="4"/>
  <c r="K86" i="4"/>
  <c r="I86" i="4"/>
  <c r="G86" i="4"/>
  <c r="E86" i="4"/>
  <c r="O73" i="4"/>
  <c r="M73" i="4"/>
  <c r="K73" i="4"/>
  <c r="I73" i="4"/>
  <c r="G73" i="4"/>
  <c r="E73" i="4"/>
  <c r="O72" i="4"/>
  <c r="M72" i="4"/>
  <c r="K72" i="4"/>
  <c r="I72" i="4"/>
  <c r="G72" i="4"/>
  <c r="E72" i="4"/>
  <c r="O71" i="4"/>
  <c r="M71" i="4"/>
  <c r="K71" i="4"/>
  <c r="I71" i="4"/>
  <c r="G71" i="4"/>
  <c r="E71" i="4"/>
  <c r="O70" i="4"/>
  <c r="M70" i="4"/>
  <c r="K70" i="4"/>
  <c r="I70" i="4"/>
  <c r="G70" i="4"/>
  <c r="E70" i="4"/>
  <c r="O69" i="4"/>
  <c r="M69" i="4"/>
  <c r="K69" i="4"/>
  <c r="I69" i="4"/>
  <c r="G69" i="4"/>
  <c r="E69" i="4"/>
  <c r="O68" i="4"/>
  <c r="M68" i="4"/>
  <c r="K68" i="4"/>
  <c r="I68" i="4"/>
  <c r="G68" i="4"/>
  <c r="E68" i="4"/>
  <c r="O55" i="4"/>
  <c r="M55" i="4"/>
  <c r="K55" i="4"/>
  <c r="I55" i="4"/>
  <c r="G55" i="4"/>
  <c r="E55" i="4"/>
  <c r="O54" i="4"/>
  <c r="M54" i="4"/>
  <c r="K54" i="4"/>
  <c r="I54" i="4"/>
  <c r="G54" i="4"/>
  <c r="E54" i="4"/>
  <c r="O53" i="4"/>
  <c r="M53" i="4"/>
  <c r="K53" i="4"/>
  <c r="I53" i="4"/>
  <c r="G53" i="4"/>
  <c r="E53" i="4"/>
  <c r="O52" i="4"/>
  <c r="M52" i="4"/>
  <c r="K52" i="4"/>
  <c r="I52" i="4"/>
  <c r="G52" i="4"/>
  <c r="E52" i="4"/>
  <c r="O51" i="4"/>
  <c r="M51" i="4"/>
  <c r="K51" i="4"/>
  <c r="I51" i="4"/>
  <c r="G51" i="4"/>
  <c r="E51" i="4"/>
  <c r="O50" i="4"/>
  <c r="M50" i="4"/>
  <c r="K50" i="4"/>
  <c r="I50" i="4"/>
  <c r="G50" i="4"/>
  <c r="E50" i="4"/>
  <c r="O37" i="4"/>
  <c r="M37" i="4"/>
  <c r="K37" i="4"/>
  <c r="I37" i="4"/>
  <c r="G37" i="4"/>
  <c r="E37" i="4"/>
  <c r="O36" i="4"/>
  <c r="M36" i="4"/>
  <c r="K36" i="4"/>
  <c r="I36" i="4"/>
  <c r="G36" i="4"/>
  <c r="E36" i="4"/>
  <c r="O35" i="4"/>
  <c r="M35" i="4"/>
  <c r="K35" i="4"/>
  <c r="I35" i="4"/>
  <c r="G35" i="4"/>
  <c r="E35" i="4"/>
  <c r="O34" i="4"/>
  <c r="M34" i="4"/>
  <c r="K34" i="4"/>
  <c r="I34" i="4"/>
  <c r="G34" i="4"/>
  <c r="E34" i="4"/>
  <c r="O33" i="4"/>
  <c r="M33" i="4"/>
  <c r="K33" i="4"/>
  <c r="I33" i="4"/>
  <c r="G33" i="4"/>
  <c r="E33" i="4"/>
  <c r="O32" i="4"/>
  <c r="M32" i="4"/>
  <c r="K32" i="4"/>
  <c r="I32" i="4"/>
  <c r="G32" i="4"/>
  <c r="E32" i="4"/>
  <c r="Q132" i="4" l="1"/>
  <c r="Q114" i="4"/>
  <c r="Q96" i="4"/>
  <c r="Q78" i="4"/>
  <c r="Q60" i="4"/>
  <c r="Q42" i="4"/>
  <c r="Q24" i="4"/>
  <c r="Q6" i="4"/>
  <c r="E20" i="3" l="1"/>
  <c r="E21" i="3"/>
  <c r="E31" i="3"/>
  <c r="E32" i="3"/>
  <c r="E54" i="3"/>
  <c r="E55" i="3"/>
  <c r="E70" i="3"/>
  <c r="E69" i="3"/>
  <c r="E62" i="3"/>
  <c r="E61" i="3"/>
  <c r="E39" i="3"/>
  <c r="E38" i="3"/>
  <c r="D85" i="3" l="1"/>
  <c r="E85" i="3"/>
  <c r="C85" i="3"/>
  <c r="H70" i="3"/>
  <c r="H69" i="3"/>
  <c r="H68" i="3"/>
  <c r="H67" i="3"/>
  <c r="H66" i="3"/>
  <c r="H65" i="3"/>
  <c r="H62" i="3"/>
  <c r="H61" i="3"/>
  <c r="H60" i="3"/>
  <c r="H59" i="3"/>
  <c r="H58" i="3"/>
  <c r="H47" i="3"/>
  <c r="H48" i="3"/>
  <c r="H49" i="3"/>
  <c r="H50" i="3"/>
  <c r="H51" i="3"/>
  <c r="H52" i="3"/>
  <c r="H53" i="3"/>
  <c r="H54" i="3"/>
  <c r="H55" i="3"/>
  <c r="H46" i="3"/>
  <c r="H45" i="3"/>
  <c r="H44" i="3"/>
  <c r="H43" i="3"/>
  <c r="H42" i="3"/>
  <c r="H39" i="3"/>
  <c r="H38" i="3"/>
  <c r="H37" i="3"/>
  <c r="H36" i="3"/>
  <c r="H35" i="3"/>
  <c r="H32" i="3"/>
  <c r="H31" i="3"/>
  <c r="H30" i="3"/>
  <c r="H29" i="3"/>
  <c r="H28" i="3"/>
  <c r="H27" i="3"/>
  <c r="H26" i="3"/>
  <c r="H25" i="3"/>
  <c r="H24" i="3"/>
  <c r="H14" i="3"/>
  <c r="H15" i="3"/>
  <c r="H16" i="3"/>
  <c r="H17" i="3"/>
  <c r="H18" i="3"/>
  <c r="H19" i="3"/>
  <c r="H20" i="3"/>
  <c r="H21" i="3"/>
  <c r="H13" i="3"/>
  <c r="O139" i="4"/>
  <c r="M139" i="4"/>
  <c r="K139" i="4"/>
  <c r="I139" i="4"/>
  <c r="G139" i="4"/>
  <c r="E139" i="4"/>
  <c r="O138" i="4"/>
  <c r="M138" i="4"/>
  <c r="K138" i="4"/>
  <c r="I138" i="4"/>
  <c r="G138" i="4"/>
  <c r="E138" i="4"/>
  <c r="O137" i="4"/>
  <c r="M137" i="4"/>
  <c r="K137" i="4"/>
  <c r="I137" i="4"/>
  <c r="G137" i="4"/>
  <c r="E137" i="4"/>
  <c r="O136" i="4"/>
  <c r="M136" i="4"/>
  <c r="K136" i="4"/>
  <c r="I136" i="4"/>
  <c r="G136" i="4"/>
  <c r="E136" i="4"/>
  <c r="O135" i="4"/>
  <c r="M135" i="4"/>
  <c r="K135" i="4"/>
  <c r="I135" i="4"/>
  <c r="G135" i="4"/>
  <c r="E135" i="4"/>
  <c r="O134" i="4"/>
  <c r="M134" i="4"/>
  <c r="K134" i="4"/>
  <c r="I134" i="4"/>
  <c r="G134" i="4"/>
  <c r="E134" i="4"/>
  <c r="O121" i="4"/>
  <c r="M121" i="4"/>
  <c r="K121" i="4"/>
  <c r="I121" i="4"/>
  <c r="G121" i="4"/>
  <c r="E121" i="4"/>
  <c r="O120" i="4"/>
  <c r="M120" i="4"/>
  <c r="K120" i="4"/>
  <c r="I120" i="4"/>
  <c r="G120" i="4"/>
  <c r="E120" i="4"/>
  <c r="O119" i="4"/>
  <c r="M119" i="4"/>
  <c r="K119" i="4"/>
  <c r="I119" i="4"/>
  <c r="G119" i="4"/>
  <c r="E119" i="4"/>
  <c r="O118" i="4"/>
  <c r="M118" i="4"/>
  <c r="K118" i="4"/>
  <c r="I118" i="4"/>
  <c r="G118" i="4"/>
  <c r="E118" i="4"/>
  <c r="O117" i="4"/>
  <c r="M117" i="4"/>
  <c r="K117" i="4"/>
  <c r="I117" i="4"/>
  <c r="G117" i="4"/>
  <c r="E117" i="4"/>
  <c r="O116" i="4"/>
  <c r="M116" i="4"/>
  <c r="K116" i="4"/>
  <c r="I116" i="4"/>
  <c r="G116" i="4"/>
  <c r="E116" i="4"/>
  <c r="D96" i="4"/>
  <c r="O103" i="4"/>
  <c r="M103" i="4"/>
  <c r="K103" i="4"/>
  <c r="I103" i="4"/>
  <c r="G103" i="4"/>
  <c r="E103" i="4"/>
  <c r="O102" i="4"/>
  <c r="M102" i="4"/>
  <c r="K102" i="4"/>
  <c r="I102" i="4"/>
  <c r="G102" i="4"/>
  <c r="E102" i="4"/>
  <c r="O101" i="4"/>
  <c r="M101" i="4"/>
  <c r="K101" i="4"/>
  <c r="I101" i="4"/>
  <c r="G101" i="4"/>
  <c r="E101" i="4"/>
  <c r="O100" i="4"/>
  <c r="M100" i="4"/>
  <c r="K100" i="4"/>
  <c r="I100" i="4"/>
  <c r="G100" i="4"/>
  <c r="E100" i="4"/>
  <c r="O99" i="4"/>
  <c r="M99" i="4"/>
  <c r="K99" i="4"/>
  <c r="I99" i="4"/>
  <c r="G99" i="4"/>
  <c r="E99" i="4"/>
  <c r="O98" i="4"/>
  <c r="M98" i="4"/>
  <c r="K98" i="4"/>
  <c r="I98" i="4"/>
  <c r="G98" i="4"/>
  <c r="E98" i="4"/>
  <c r="O85" i="4"/>
  <c r="M85" i="4"/>
  <c r="K85" i="4"/>
  <c r="I85" i="4"/>
  <c r="G85" i="4"/>
  <c r="E85" i="4"/>
  <c r="O84" i="4"/>
  <c r="M84" i="4"/>
  <c r="K84" i="4"/>
  <c r="I84" i="4"/>
  <c r="G84" i="4"/>
  <c r="E84" i="4"/>
  <c r="O83" i="4"/>
  <c r="M83" i="4"/>
  <c r="K83" i="4"/>
  <c r="I83" i="4"/>
  <c r="G83" i="4"/>
  <c r="E83" i="4"/>
  <c r="O82" i="4"/>
  <c r="M82" i="4"/>
  <c r="K82" i="4"/>
  <c r="I82" i="4"/>
  <c r="G82" i="4"/>
  <c r="E82" i="4"/>
  <c r="O81" i="4"/>
  <c r="M81" i="4"/>
  <c r="K81" i="4"/>
  <c r="I81" i="4"/>
  <c r="G81" i="4"/>
  <c r="E81" i="4"/>
  <c r="O80" i="4"/>
  <c r="M80" i="4"/>
  <c r="K80" i="4"/>
  <c r="I80" i="4"/>
  <c r="G80" i="4"/>
  <c r="E80" i="4"/>
  <c r="O67" i="4"/>
  <c r="M67" i="4"/>
  <c r="K67" i="4"/>
  <c r="I67" i="4"/>
  <c r="G67" i="4"/>
  <c r="E67" i="4"/>
  <c r="O66" i="4"/>
  <c r="M66" i="4"/>
  <c r="K66" i="4"/>
  <c r="I66" i="4"/>
  <c r="G66" i="4"/>
  <c r="E66" i="4"/>
  <c r="O65" i="4"/>
  <c r="M65" i="4"/>
  <c r="K65" i="4"/>
  <c r="I65" i="4"/>
  <c r="G65" i="4"/>
  <c r="E65" i="4"/>
  <c r="O64" i="4"/>
  <c r="M64" i="4"/>
  <c r="K64" i="4"/>
  <c r="I64" i="4"/>
  <c r="G64" i="4"/>
  <c r="E64" i="4"/>
  <c r="O63" i="4"/>
  <c r="M63" i="4"/>
  <c r="K63" i="4"/>
  <c r="I63" i="4"/>
  <c r="G63" i="4"/>
  <c r="E63" i="4"/>
  <c r="O62" i="4"/>
  <c r="M62" i="4"/>
  <c r="K62" i="4"/>
  <c r="I62" i="4"/>
  <c r="G62" i="4"/>
  <c r="E62" i="4"/>
  <c r="O49" i="4"/>
  <c r="M49" i="4"/>
  <c r="K49" i="4"/>
  <c r="I49" i="4"/>
  <c r="G49" i="4"/>
  <c r="E49" i="4"/>
  <c r="O48" i="4"/>
  <c r="M48" i="4"/>
  <c r="K48" i="4"/>
  <c r="I48" i="4"/>
  <c r="G48" i="4"/>
  <c r="E48" i="4"/>
  <c r="O47" i="4"/>
  <c r="M47" i="4"/>
  <c r="K47" i="4"/>
  <c r="I47" i="4"/>
  <c r="G47" i="4"/>
  <c r="E47" i="4"/>
  <c r="O46" i="4"/>
  <c r="M46" i="4"/>
  <c r="K46" i="4"/>
  <c r="I46" i="4"/>
  <c r="G46" i="4"/>
  <c r="E46" i="4"/>
  <c r="O45" i="4"/>
  <c r="M45" i="4"/>
  <c r="K45" i="4"/>
  <c r="I45" i="4"/>
  <c r="G45" i="4"/>
  <c r="E45" i="4"/>
  <c r="O44" i="4"/>
  <c r="M44" i="4"/>
  <c r="K44" i="4"/>
  <c r="I44" i="4"/>
  <c r="G44" i="4"/>
  <c r="E44" i="4"/>
  <c r="O31" i="4"/>
  <c r="M31" i="4"/>
  <c r="K31" i="4"/>
  <c r="I31" i="4"/>
  <c r="G31" i="4"/>
  <c r="E31" i="4"/>
  <c r="O30" i="4"/>
  <c r="M30" i="4"/>
  <c r="K30" i="4"/>
  <c r="I30" i="4"/>
  <c r="G30" i="4"/>
  <c r="E30" i="4"/>
  <c r="O29" i="4"/>
  <c r="M29" i="4"/>
  <c r="K29" i="4"/>
  <c r="I29" i="4"/>
  <c r="G29" i="4"/>
  <c r="E29" i="4"/>
  <c r="O28" i="4"/>
  <c r="M28" i="4"/>
  <c r="K28" i="4"/>
  <c r="I28" i="4"/>
  <c r="G28" i="4"/>
  <c r="E28" i="4"/>
  <c r="O27" i="4"/>
  <c r="M27" i="4"/>
  <c r="K27" i="4"/>
  <c r="I27" i="4"/>
  <c r="G27" i="4"/>
  <c r="E27" i="4"/>
  <c r="O26" i="4"/>
  <c r="M26" i="4"/>
  <c r="K26" i="4"/>
  <c r="I26" i="4"/>
  <c r="G26" i="4"/>
  <c r="E26" i="4"/>
  <c r="O13" i="4"/>
  <c r="O12" i="4"/>
  <c r="O11" i="4"/>
  <c r="O10" i="4"/>
  <c r="O9" i="4"/>
  <c r="O8" i="4"/>
  <c r="M13" i="4"/>
  <c r="M12" i="4"/>
  <c r="M11" i="4"/>
  <c r="M10" i="4"/>
  <c r="M9" i="4"/>
  <c r="M8" i="4"/>
  <c r="K13" i="4"/>
  <c r="K12" i="4"/>
  <c r="K11" i="4"/>
  <c r="K10" i="4"/>
  <c r="K9" i="4"/>
  <c r="K8" i="4"/>
  <c r="I13" i="4"/>
  <c r="I12" i="4"/>
  <c r="I11" i="4"/>
  <c r="I10" i="4"/>
  <c r="I9" i="4"/>
  <c r="I8" i="4"/>
  <c r="G13" i="4"/>
  <c r="G12" i="4"/>
  <c r="G11" i="4"/>
  <c r="G10" i="4"/>
  <c r="G9" i="4"/>
  <c r="G8" i="4"/>
  <c r="E13" i="4"/>
  <c r="E12" i="4"/>
  <c r="E11" i="4"/>
  <c r="E10" i="4"/>
  <c r="E9" i="4"/>
  <c r="E14" i="4"/>
  <c r="E15" i="4"/>
  <c r="E16" i="4"/>
  <c r="E17" i="4"/>
  <c r="E18" i="4"/>
  <c r="E19" i="4"/>
  <c r="E8" i="4"/>
  <c r="D42" i="4"/>
  <c r="F42" i="4"/>
  <c r="H42" i="4"/>
  <c r="J42" i="4"/>
  <c r="D24" i="4"/>
  <c r="D6" i="4"/>
  <c r="F6" i="4"/>
  <c r="U139" i="4"/>
  <c r="S139" i="4"/>
  <c r="Q139" i="4"/>
  <c r="U132" i="4"/>
  <c r="S132" i="4"/>
  <c r="U121" i="4"/>
  <c r="S121" i="4"/>
  <c r="Q121" i="4"/>
  <c r="U114" i="4"/>
  <c r="S114" i="4"/>
  <c r="U103" i="4"/>
  <c r="S103" i="4"/>
  <c r="Q103" i="4"/>
  <c r="U96" i="4"/>
  <c r="S96" i="4"/>
  <c r="U85" i="4"/>
  <c r="S85" i="4"/>
  <c r="Q85" i="4"/>
  <c r="U78" i="4"/>
  <c r="S78" i="4"/>
  <c r="U67" i="4"/>
  <c r="S67" i="4"/>
  <c r="Q67" i="4"/>
  <c r="U60" i="4"/>
  <c r="S60" i="4"/>
  <c r="U13" i="4"/>
  <c r="S13" i="4"/>
  <c r="Q13" i="4"/>
  <c r="U6" i="4"/>
  <c r="S6" i="4"/>
  <c r="U31" i="4"/>
  <c r="S31" i="4"/>
  <c r="Q31" i="4"/>
  <c r="U24" i="4"/>
  <c r="S24" i="4"/>
  <c r="U49" i="4"/>
  <c r="S49" i="4"/>
  <c r="Q49" i="4"/>
  <c r="U42" i="4"/>
  <c r="S42" i="4"/>
  <c r="H6" i="3"/>
  <c r="H7" i="3"/>
  <c r="H8" i="3"/>
  <c r="H9" i="3"/>
  <c r="H10" i="3"/>
  <c r="H5" i="3"/>
  <c r="E38" i="4"/>
  <c r="D132" i="4"/>
  <c r="D114" i="4"/>
  <c r="D78" i="4"/>
  <c r="D60" i="4"/>
  <c r="B138" i="4"/>
  <c r="J73" i="5" s="1"/>
  <c r="B120" i="4"/>
  <c r="F73" i="5" s="1"/>
  <c r="B102" i="4"/>
  <c r="B73" i="5" s="1"/>
  <c r="B84" i="4"/>
  <c r="J63" i="5" s="1"/>
  <c r="B66" i="4"/>
  <c r="F63" i="5" s="1"/>
  <c r="B48" i="4"/>
  <c r="B63" i="5" s="1"/>
  <c r="B30" i="4"/>
  <c r="F53" i="5" s="1"/>
  <c r="B12" i="4"/>
  <c r="B53" i="5" s="1"/>
  <c r="J62" i="5"/>
  <c r="B72" i="5"/>
  <c r="F72" i="5"/>
  <c r="J72" i="5"/>
  <c r="Q131" i="4"/>
  <c r="Q113" i="4"/>
  <c r="Q95" i="4"/>
  <c r="Q77" i="4"/>
  <c r="D21" i="5"/>
  <c r="D20" i="5"/>
  <c r="O146" i="4"/>
  <c r="M146" i="4"/>
  <c r="K146" i="4"/>
  <c r="I146" i="4"/>
  <c r="G146" i="4"/>
  <c r="E146" i="4"/>
  <c r="O128" i="4"/>
  <c r="M128" i="4"/>
  <c r="K128" i="4"/>
  <c r="I128" i="4"/>
  <c r="G128" i="4"/>
  <c r="O110" i="4"/>
  <c r="M110" i="4"/>
  <c r="K110" i="4"/>
  <c r="I110" i="4"/>
  <c r="G110" i="4"/>
  <c r="O92" i="4"/>
  <c r="M92" i="4"/>
  <c r="K92" i="4"/>
  <c r="I92" i="4"/>
  <c r="G92" i="4"/>
  <c r="O74" i="4"/>
  <c r="M74" i="4"/>
  <c r="K74" i="4"/>
  <c r="I74" i="4"/>
  <c r="E74" i="4"/>
  <c r="O56" i="4"/>
  <c r="M56" i="4"/>
  <c r="K56" i="4"/>
  <c r="I56" i="4"/>
  <c r="G56" i="4"/>
  <c r="E56" i="4"/>
  <c r="O38" i="4"/>
  <c r="M38" i="4"/>
  <c r="K38" i="4"/>
  <c r="I38" i="4"/>
  <c r="G38" i="4"/>
  <c r="B62"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27" i="6"/>
  <c r="B66" i="3"/>
  <c r="E66" i="3" s="1"/>
  <c r="B67" i="3"/>
  <c r="E67" i="3" s="1"/>
  <c r="B68" i="3"/>
  <c r="E68" i="3" s="1"/>
  <c r="B65" i="3"/>
  <c r="E65" i="3" s="1"/>
  <c r="B59" i="3"/>
  <c r="E59" i="3" s="1"/>
  <c r="B60" i="3"/>
  <c r="E60" i="3" s="1"/>
  <c r="B58" i="3"/>
  <c r="E58" i="3" s="1"/>
  <c r="B43" i="3"/>
  <c r="E43" i="3" s="1"/>
  <c r="B44" i="3"/>
  <c r="E44" i="3" s="1"/>
  <c r="B45" i="3"/>
  <c r="E45" i="3" s="1"/>
  <c r="B46" i="3"/>
  <c r="E46" i="3" s="1"/>
  <c r="B47" i="3"/>
  <c r="E47" i="3" s="1"/>
  <c r="B48" i="3"/>
  <c r="E48" i="3" s="1"/>
  <c r="B49" i="3"/>
  <c r="E49" i="3" s="1"/>
  <c r="B50" i="3"/>
  <c r="E50" i="3" s="1"/>
  <c r="B51" i="3"/>
  <c r="E51" i="3" s="1"/>
  <c r="B52" i="3"/>
  <c r="E52" i="3" s="1"/>
  <c r="B53" i="3"/>
  <c r="E53" i="3" s="1"/>
  <c r="B42" i="3"/>
  <c r="E42" i="3" s="1"/>
  <c r="B36" i="3"/>
  <c r="E36" i="3" s="1"/>
  <c r="B37" i="3"/>
  <c r="E37" i="3" s="1"/>
  <c r="B35" i="3"/>
  <c r="E35" i="3" s="1"/>
  <c r="B30" i="3"/>
  <c r="E30" i="3" s="1"/>
  <c r="B25" i="3"/>
  <c r="E25" i="3" s="1"/>
  <c r="B26" i="3"/>
  <c r="E26" i="3" s="1"/>
  <c r="B27" i="3"/>
  <c r="E27" i="3" s="1"/>
  <c r="B28" i="3"/>
  <c r="E28" i="3" s="1"/>
  <c r="B29" i="3"/>
  <c r="E29" i="3" s="1"/>
  <c r="B24" i="3"/>
  <c r="E24" i="3" s="1"/>
  <c r="B14" i="3"/>
  <c r="E14" i="3" s="1"/>
  <c r="B15" i="3"/>
  <c r="E15" i="3" s="1"/>
  <c r="B16" i="3"/>
  <c r="E16" i="3" s="1"/>
  <c r="B17" i="3"/>
  <c r="E17" i="3" s="1"/>
  <c r="B18" i="3"/>
  <c r="E18" i="3" s="1"/>
  <c r="B19" i="3"/>
  <c r="E19" i="3" s="1"/>
  <c r="B13" i="3"/>
  <c r="E13" i="3" s="1"/>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B6" i="3"/>
  <c r="B7" i="3"/>
  <c r="E7" i="3" s="1"/>
  <c r="B8" i="3"/>
  <c r="B9" i="3"/>
  <c r="B10" i="3"/>
  <c r="B5" i="3"/>
  <c r="L146" i="4" s="1"/>
  <c r="E128" i="4"/>
  <c r="E92" i="4"/>
  <c r="G74" i="4"/>
  <c r="N132" i="4"/>
  <c r="L132" i="4"/>
  <c r="J132" i="4"/>
  <c r="H132" i="4"/>
  <c r="F132" i="4"/>
  <c r="N114" i="4"/>
  <c r="L114" i="4"/>
  <c r="J114" i="4"/>
  <c r="H114" i="4"/>
  <c r="F114" i="4"/>
  <c r="N96" i="4"/>
  <c r="L96" i="4"/>
  <c r="J96" i="4"/>
  <c r="H96" i="4"/>
  <c r="F96" i="4"/>
  <c r="N78" i="4"/>
  <c r="L78" i="4"/>
  <c r="J78" i="4"/>
  <c r="H78" i="4"/>
  <c r="F78" i="4"/>
  <c r="N60" i="4"/>
  <c r="L60" i="4"/>
  <c r="J60" i="4"/>
  <c r="H60" i="4"/>
  <c r="F60" i="4"/>
  <c r="N42" i="4"/>
  <c r="L42" i="4"/>
  <c r="N24" i="4"/>
  <c r="L24" i="4"/>
  <c r="J24" i="4"/>
  <c r="H24" i="4"/>
  <c r="F24" i="4"/>
  <c r="O20" i="4"/>
  <c r="M20" i="4"/>
  <c r="K20" i="4"/>
  <c r="I20" i="4"/>
  <c r="L5" i="3"/>
  <c r="L11" i="3"/>
  <c r="L18" i="3"/>
  <c r="L17" i="3"/>
  <c r="K6" i="3"/>
  <c r="L6" i="3" s="1"/>
  <c r="E6" i="3"/>
  <c r="C137" i="4"/>
  <c r="C119" i="4"/>
  <c r="C101" i="4"/>
  <c r="C83" i="4"/>
  <c r="C65" i="4"/>
  <c r="F62" i="5" s="1"/>
  <c r="C47" i="4"/>
  <c r="Q41" i="4" s="1"/>
  <c r="C29" i="4"/>
  <c r="F52" i="5" s="1"/>
  <c r="E8" i="3"/>
  <c r="E10" i="3"/>
  <c r="O19" i="4"/>
  <c r="O18" i="4"/>
  <c r="O17" i="4"/>
  <c r="O16" i="4"/>
  <c r="O15" i="4"/>
  <c r="O14" i="4"/>
  <c r="M19" i="4"/>
  <c r="M18" i="4"/>
  <c r="M17" i="4"/>
  <c r="M16" i="4"/>
  <c r="M15" i="4"/>
  <c r="M14" i="4"/>
  <c r="K19" i="4"/>
  <c r="K18" i="4"/>
  <c r="K17" i="4"/>
  <c r="K16" i="4"/>
  <c r="K15" i="4"/>
  <c r="K14" i="4"/>
  <c r="I19" i="4"/>
  <c r="I18" i="4"/>
  <c r="I17" i="4"/>
  <c r="I16" i="4"/>
  <c r="I15" i="4"/>
  <c r="I14" i="4"/>
  <c r="G14" i="4"/>
  <c r="G15" i="4"/>
  <c r="G16" i="4"/>
  <c r="G17" i="4"/>
  <c r="G18" i="4"/>
  <c r="G19" i="4"/>
  <c r="F76" i="3"/>
  <c r="F77" i="3"/>
  <c r="F78" i="3"/>
  <c r="F79" i="3"/>
  <c r="F80" i="3"/>
  <c r="F81" i="3"/>
  <c r="F82" i="3"/>
  <c r="F83" i="3"/>
  <c r="F84" i="3"/>
  <c r="F75" i="3"/>
  <c r="G74" i="3"/>
  <c r="G73" i="3"/>
  <c r="F74" i="3"/>
  <c r="F73" i="3"/>
  <c r="K7" i="3"/>
  <c r="L7" i="3" s="1"/>
  <c r="K8" i="3"/>
  <c r="L8" i="3" s="1"/>
  <c r="K9" i="3"/>
  <c r="L9" i="3" s="1"/>
  <c r="K12" i="3"/>
  <c r="L12" i="3" s="1"/>
  <c r="K13" i="3"/>
  <c r="L13" i="3" s="1"/>
  <c r="K14" i="3"/>
  <c r="L14" i="3" s="1"/>
  <c r="K15" i="3"/>
  <c r="L15" i="3" s="1"/>
  <c r="K19" i="3"/>
  <c r="L19" i="3" s="1"/>
  <c r="K20" i="3"/>
  <c r="L20" i="3" s="1"/>
  <c r="K21" i="3"/>
  <c r="L21" i="3" s="1"/>
  <c r="O24" i="3"/>
  <c r="O25" i="3"/>
  <c r="C11" i="4"/>
  <c r="Q5" i="4" s="1"/>
  <c r="D38" i="4" l="1"/>
  <c r="L110" i="4"/>
  <c r="J20" i="4"/>
  <c r="F38" i="4"/>
  <c r="J38" i="4"/>
  <c r="N38" i="4"/>
  <c r="F56" i="4"/>
  <c r="J56" i="4"/>
  <c r="N56" i="4"/>
  <c r="F74" i="4"/>
  <c r="H92" i="4"/>
  <c r="L92" i="4"/>
  <c r="D110" i="4"/>
  <c r="F128" i="4"/>
  <c r="J128" i="4"/>
  <c r="N128" i="4"/>
  <c r="F146" i="4"/>
  <c r="J146" i="4"/>
  <c r="N146" i="4"/>
  <c r="H20" i="4"/>
  <c r="N74" i="4"/>
  <c r="D128" i="4"/>
  <c r="D20" i="4"/>
  <c r="L20" i="4"/>
  <c r="H74" i="4"/>
  <c r="L74" i="4"/>
  <c r="D92" i="4"/>
  <c r="F110" i="4"/>
  <c r="J110" i="4"/>
  <c r="N110" i="4"/>
  <c r="J74" i="4"/>
  <c r="H110" i="4"/>
  <c r="F20" i="4"/>
  <c r="N20" i="4"/>
  <c r="H38" i="4"/>
  <c r="L38" i="4"/>
  <c r="D56" i="4"/>
  <c r="H56" i="4"/>
  <c r="L56" i="4"/>
  <c r="D74" i="4"/>
  <c r="D50" i="3" s="1"/>
  <c r="F92" i="4"/>
  <c r="J92" i="4"/>
  <c r="N92" i="4"/>
  <c r="H128" i="4"/>
  <c r="L128" i="4"/>
  <c r="D146" i="4"/>
  <c r="H146" i="4"/>
  <c r="D30" i="3"/>
  <c r="O8" i="3"/>
  <c r="Q59" i="4"/>
  <c r="W59" i="4" s="1"/>
  <c r="E20" i="4"/>
  <c r="B62" i="5"/>
  <c r="W41" i="4"/>
  <c r="Q23" i="4"/>
  <c r="W23" i="4" s="1"/>
  <c r="G20" i="4"/>
  <c r="B52" i="5"/>
  <c r="W5" i="4"/>
  <c r="W131" i="4"/>
  <c r="W113" i="4"/>
  <c r="W95" i="4"/>
  <c r="W77" i="4"/>
  <c r="E110" i="4"/>
  <c r="C95" i="4" s="1"/>
  <c r="E9" i="3"/>
  <c r="E5" i="3"/>
  <c r="O6" i="3"/>
  <c r="C23" i="4"/>
  <c r="N13" i="3"/>
  <c r="C6" i="5" s="1"/>
  <c r="N19" i="3"/>
  <c r="C10" i="5" s="1"/>
  <c r="N16" i="3"/>
  <c r="C8" i="5" s="1"/>
  <c r="C131" i="4"/>
  <c r="C113" i="4"/>
  <c r="C41" i="4"/>
  <c r="C42" i="4" s="1"/>
  <c r="C59" i="4"/>
  <c r="D35" i="3" l="1"/>
  <c r="D29" i="3"/>
  <c r="D67" i="3"/>
  <c r="D13" i="3"/>
  <c r="D66" i="3"/>
  <c r="D44" i="3"/>
  <c r="D69" i="3"/>
  <c r="D65" i="3"/>
  <c r="D59" i="3"/>
  <c r="F59" i="3"/>
  <c r="D24" i="3"/>
  <c r="D51" i="3"/>
  <c r="D27" i="3"/>
  <c r="D49" i="3"/>
  <c r="D28" i="3"/>
  <c r="D26" i="3"/>
  <c r="D14" i="3"/>
  <c r="D36" i="3"/>
  <c r="D58" i="3"/>
  <c r="D68" i="3"/>
  <c r="D70" i="3"/>
  <c r="D48" i="3"/>
  <c r="D21" i="3"/>
  <c r="D43" i="3"/>
  <c r="D55" i="3"/>
  <c r="D47" i="3"/>
  <c r="D20" i="3"/>
  <c r="D37" i="3"/>
  <c r="D16" i="3"/>
  <c r="D38" i="3"/>
  <c r="D60" i="3"/>
  <c r="D15" i="3"/>
  <c r="D54" i="3"/>
  <c r="D46" i="3"/>
  <c r="D19" i="3"/>
  <c r="D61" i="3"/>
  <c r="D53" i="3"/>
  <c r="D32" i="3"/>
  <c r="D18" i="3"/>
  <c r="D45" i="3"/>
  <c r="D25" i="3"/>
  <c r="D42" i="3"/>
  <c r="D62" i="3"/>
  <c r="D39" i="3"/>
  <c r="D52" i="3"/>
  <c r="D31" i="3"/>
  <c r="D17" i="3"/>
  <c r="C5" i="4"/>
  <c r="C6" i="4" s="1"/>
  <c r="F14" i="3"/>
  <c r="F52" i="3"/>
  <c r="F27" i="3"/>
  <c r="F58" i="3"/>
  <c r="F30" i="3"/>
  <c r="F65" i="3"/>
  <c r="F37" i="3"/>
  <c r="F13" i="3"/>
  <c r="F48" i="3"/>
  <c r="F24" i="3"/>
  <c r="F35" i="3"/>
  <c r="F42" i="3"/>
  <c r="F17" i="3"/>
  <c r="F28" i="3"/>
  <c r="F51" i="3"/>
  <c r="F47" i="3"/>
  <c r="F19" i="3"/>
  <c r="F50" i="3"/>
  <c r="F26" i="3"/>
  <c r="F53" i="3"/>
  <c r="F29" i="3"/>
  <c r="F68" i="3"/>
  <c r="F44" i="3"/>
  <c r="F16" i="3"/>
  <c r="F66" i="3"/>
  <c r="F45" i="3"/>
  <c r="F43" i="3"/>
  <c r="F15" i="3"/>
  <c r="F46" i="3"/>
  <c r="F18" i="3"/>
  <c r="F49" i="3"/>
  <c r="F25" i="3"/>
  <c r="F60" i="3"/>
  <c r="F36" i="3"/>
  <c r="F67" i="3"/>
  <c r="AA4" i="4"/>
  <c r="J24" i="5" s="1"/>
  <c r="C132" i="4"/>
  <c r="C114" i="4"/>
  <c r="F6" i="3"/>
  <c r="C60" i="4"/>
  <c r="C96" i="4"/>
  <c r="F10" i="3"/>
  <c r="D8" i="3"/>
  <c r="C24" i="4"/>
  <c r="F9" i="3"/>
  <c r="F8" i="3"/>
  <c r="D5" i="3"/>
  <c r="D6" i="3"/>
  <c r="F5" i="3"/>
  <c r="D10" i="3"/>
  <c r="C77" i="4"/>
  <c r="D7" i="3"/>
  <c r="F7" i="3"/>
  <c r="D9" i="3"/>
  <c r="H6" i="4"/>
  <c r="M25" i="3" l="1"/>
  <c r="M24" i="3"/>
  <c r="G6" i="3"/>
  <c r="I6" i="3"/>
  <c r="G68" i="3"/>
  <c r="H48" i="5" s="1"/>
  <c r="I8" i="3"/>
  <c r="G60" i="3"/>
  <c r="H41" i="5" s="1"/>
  <c r="C78" i="4"/>
  <c r="O9" i="3" s="1"/>
  <c r="G30" i="3"/>
  <c r="D41" i="5" s="1"/>
  <c r="G18" i="3"/>
  <c r="D29" i="5" s="1"/>
  <c r="G42" i="3"/>
  <c r="H24" i="5" s="1"/>
  <c r="G51" i="3"/>
  <c r="H33" i="5" s="1"/>
  <c r="G53" i="3"/>
  <c r="H35" i="5" s="1"/>
  <c r="G26" i="3"/>
  <c r="D37" i="5" s="1"/>
  <c r="G45" i="3"/>
  <c r="H27" i="5" s="1"/>
  <c r="G52" i="3"/>
  <c r="H34" i="5" s="1"/>
  <c r="G32" i="3"/>
  <c r="D43" i="5" s="1"/>
  <c r="G27" i="3"/>
  <c r="D38" i="5" s="1"/>
  <c r="G29" i="3"/>
  <c r="D40" i="5" s="1"/>
  <c r="G49" i="3"/>
  <c r="H31" i="5" s="1"/>
  <c r="G54" i="3"/>
  <c r="H36" i="5" s="1"/>
  <c r="G43" i="3"/>
  <c r="H25" i="5" s="1"/>
  <c r="G55" i="3"/>
  <c r="H37" i="5" s="1"/>
  <c r="G47" i="3"/>
  <c r="H29" i="5" s="1"/>
  <c r="G44" i="3"/>
  <c r="H26" i="5" s="1"/>
  <c r="G28" i="3"/>
  <c r="D39" i="5" s="1"/>
  <c r="D34" i="5"/>
  <c r="G46" i="3"/>
  <c r="H28" i="5" s="1"/>
  <c r="G8" i="3"/>
  <c r="H23" i="5" s="1"/>
  <c r="G48" i="3"/>
  <c r="H30" i="5" s="1"/>
  <c r="G50" i="3"/>
  <c r="H32" i="5" s="1"/>
  <c r="G24" i="3"/>
  <c r="D35" i="5" s="1"/>
  <c r="G31" i="3"/>
  <c r="D42" i="5" s="1"/>
  <c r="G25" i="3"/>
  <c r="D36" i="5" s="1"/>
  <c r="I5" i="3"/>
  <c r="G20" i="3"/>
  <c r="D31" i="5" s="1"/>
  <c r="G19" i="3"/>
  <c r="D30" i="5" s="1"/>
  <c r="G14" i="3"/>
  <c r="D25" i="5" s="1"/>
  <c r="G69" i="3"/>
  <c r="H49" i="5" s="1"/>
  <c r="G67" i="3"/>
  <c r="H47" i="5" s="1"/>
  <c r="G70" i="3"/>
  <c r="H50" i="5" s="1"/>
  <c r="G66" i="3"/>
  <c r="H46" i="5" s="1"/>
  <c r="G10" i="3"/>
  <c r="H44" i="5" s="1"/>
  <c r="G65" i="3"/>
  <c r="H45" i="5" s="1"/>
  <c r="I10" i="3"/>
  <c r="G35" i="3"/>
  <c r="D46" i="5" s="1"/>
  <c r="G13" i="3"/>
  <c r="D24" i="5" s="1"/>
  <c r="G37" i="3"/>
  <c r="D48" i="5" s="1"/>
  <c r="I7" i="3"/>
  <c r="G15" i="3"/>
  <c r="D26" i="5" s="1"/>
  <c r="G16" i="3"/>
  <c r="D27" i="5" s="1"/>
  <c r="G7" i="3"/>
  <c r="D45" i="5" s="1"/>
  <c r="G39" i="3"/>
  <c r="D50" i="5" s="1"/>
  <c r="G36" i="3"/>
  <c r="D47" i="5" s="1"/>
  <c r="G21" i="3"/>
  <c r="D32" i="5" s="1"/>
  <c r="G17" i="3"/>
  <c r="D28" i="5" s="1"/>
  <c r="G5" i="3"/>
  <c r="D23" i="5" s="1"/>
  <c r="G38" i="3"/>
  <c r="D49" i="5" s="1"/>
  <c r="G62" i="3"/>
  <c r="H43" i="5" s="1"/>
  <c r="G58" i="3"/>
  <c r="H39" i="5" s="1"/>
  <c r="I9" i="3"/>
  <c r="G61" i="3"/>
  <c r="H42" i="5" s="1"/>
  <c r="G9" i="3"/>
  <c r="H38" i="5" s="1"/>
  <c r="G59" i="3"/>
  <c r="H40" i="5" s="1"/>
  <c r="J6" i="4"/>
  <c r="L6" i="4"/>
  <c r="C13" i="5" l="1"/>
  <c r="O7" i="3"/>
  <c r="N6" i="4"/>
  <c r="O4" i="3" l="1"/>
  <c r="C4" i="5" l="1"/>
  <c r="N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G2" authorId="0" shapeId="0" xr:uid="{00000000-0006-0000-0000-000001000000}">
      <text>
        <r>
          <rPr>
            <b/>
            <sz val="9"/>
            <color indexed="81"/>
            <rFont val="Tahoma"/>
            <family val="2"/>
          </rPr>
          <t xml:space="preserve">Note:
</t>
        </r>
        <r>
          <rPr>
            <sz val="9"/>
            <color indexed="81"/>
            <rFont val="Tahoma"/>
            <family val="2"/>
          </rPr>
          <t>Type - Incapacitates / Kills / Drains Willpower
Common: -4/-8/-16
Frequent: -3/-6/-12
Uncommon: -2/-4/-8
Rare: -1/-2/-4</t>
        </r>
      </text>
    </comment>
    <comment ref="G3" authorId="0" shapeId="0" xr:uid="{00000000-0006-0000-0000-000002000000}">
      <text>
        <r>
          <rPr>
            <b/>
            <sz val="9"/>
            <color indexed="81"/>
            <rFont val="Tahoma"/>
            <family val="2"/>
          </rPr>
          <t xml:space="preserve">Note:
</t>
        </r>
        <r>
          <rPr>
            <sz val="9"/>
            <color indexed="81"/>
            <rFont val="Tahoma"/>
            <family val="2"/>
          </rPr>
          <t>Type - Incapacitates / Kills / Drains Willpower
Common: -4/-8/-16
Frequent: -3/-6/-12
Uncommon: -2/-4/-8
Rare: -1/-2/-4</t>
        </r>
      </text>
    </comment>
  </commentList>
</comments>
</file>

<file path=xl/sharedStrings.xml><?xml version="1.0" encoding="utf-8"?>
<sst xmlns="http://schemas.openxmlformats.org/spreadsheetml/2006/main" count="1060" uniqueCount="230">
  <si>
    <t>Stats</t>
  </si>
  <si>
    <t>Cost</t>
  </si>
  <si>
    <t>Stats Total</t>
  </si>
  <si>
    <t>Skills Total</t>
  </si>
  <si>
    <t>Total Points</t>
  </si>
  <si>
    <t>Body</t>
  </si>
  <si>
    <t>Willpower</t>
  </si>
  <si>
    <t>Wiggle Dice</t>
  </si>
  <si>
    <t>Hard Dice</t>
  </si>
  <si>
    <t>Dice</t>
  </si>
  <si>
    <t>Sense Skills</t>
  </si>
  <si>
    <t>Mind Skills</t>
  </si>
  <si>
    <t>Charm Skills</t>
  </si>
  <si>
    <t>Command Skills</t>
  </si>
  <si>
    <t>Hyper Dice</t>
  </si>
  <si>
    <t>Amount</t>
  </si>
  <si>
    <t>Coordination Skills</t>
  </si>
  <si>
    <t>Athletics</t>
  </si>
  <si>
    <t>Block</t>
  </si>
  <si>
    <t>Brawling</t>
  </si>
  <si>
    <t>Endurance</t>
  </si>
  <si>
    <t>Melee Weapon (type)</t>
  </si>
  <si>
    <t>_____________</t>
  </si>
  <si>
    <t>Dodge</t>
  </si>
  <si>
    <t>Driving (type)</t>
  </si>
  <si>
    <t>Ranged Weapon (type)</t>
  </si>
  <si>
    <t>Coordination</t>
  </si>
  <si>
    <t>Sense</t>
  </si>
  <si>
    <t>Mind</t>
  </si>
  <si>
    <t>Charm</t>
  </si>
  <si>
    <t>Command</t>
  </si>
  <si>
    <t>Stealth</t>
  </si>
  <si>
    <t>Empathy</t>
  </si>
  <si>
    <t>Scrutiny</t>
  </si>
  <si>
    <t>Perception</t>
  </si>
  <si>
    <t>First Aid</t>
  </si>
  <si>
    <t>Knowledge (type)</t>
  </si>
  <si>
    <t>Language (type)</t>
  </si>
  <si>
    <t>Medicine</t>
  </si>
  <si>
    <t>Navigation</t>
  </si>
  <si>
    <t>Research</t>
  </si>
  <si>
    <t>Security Systems</t>
  </si>
  <si>
    <t>Streetwise</t>
  </si>
  <si>
    <t>Survival</t>
  </si>
  <si>
    <t>Tactics</t>
  </si>
  <si>
    <t>Lie</t>
  </si>
  <si>
    <t>Performance (type)</t>
  </si>
  <si>
    <t>Persuasion</t>
  </si>
  <si>
    <t>Interrogation</t>
  </si>
  <si>
    <t>Intimidation</t>
  </si>
  <si>
    <t>Leadership</t>
  </si>
  <si>
    <t>Stability</t>
  </si>
  <si>
    <t>Sources</t>
  </si>
  <si>
    <t>Permissions</t>
  </si>
  <si>
    <t>Intrinsics</t>
  </si>
  <si>
    <t>Attacks</t>
  </si>
  <si>
    <t>Defends</t>
  </si>
  <si>
    <t>Useful</t>
  </si>
  <si>
    <t>Mass</t>
  </si>
  <si>
    <t>Range</t>
  </si>
  <si>
    <t>Speed</t>
  </si>
  <si>
    <t>Touch</t>
  </si>
  <si>
    <t>Self</t>
  </si>
  <si>
    <t>Conduit</t>
  </si>
  <si>
    <t>Construct</t>
  </si>
  <si>
    <t>Cyborg</t>
  </si>
  <si>
    <t>Divine</t>
  </si>
  <si>
    <t>Genetic</t>
  </si>
  <si>
    <t>Life Force</t>
  </si>
  <si>
    <t>Paranormal</t>
  </si>
  <si>
    <t>Psi</t>
  </si>
  <si>
    <t>Technological</t>
  </si>
  <si>
    <t>Unknown</t>
  </si>
  <si>
    <t>Driven</t>
  </si>
  <si>
    <t>Source Costs</t>
  </si>
  <si>
    <t>Power Focus</t>
  </si>
  <si>
    <t>Permission Costs</t>
  </si>
  <si>
    <t>Hypertrained</t>
  </si>
  <si>
    <t>Inhuman Stats</t>
  </si>
  <si>
    <t>Inventor</t>
  </si>
  <si>
    <t>One Power</t>
  </si>
  <si>
    <t>Peak Performer</t>
  </si>
  <si>
    <t>Power Theme</t>
  </si>
  <si>
    <t>Prime Specimen</t>
  </si>
  <si>
    <t>Super</t>
  </si>
  <si>
    <t>Super-Equipment</t>
  </si>
  <si>
    <t>Allergy</t>
  </si>
  <si>
    <t>Brute/Frail</t>
  </si>
  <si>
    <t>Custom Stats</t>
  </si>
  <si>
    <t>Globular</t>
  </si>
  <si>
    <t>Inhuman</t>
  </si>
  <si>
    <t>Mandatory Power</t>
  </si>
  <si>
    <t>Mutable</t>
  </si>
  <si>
    <t>No Base Will</t>
  </si>
  <si>
    <t>No Willpower</t>
  </si>
  <si>
    <t>No Willpower No Way</t>
  </si>
  <si>
    <t>Unhealing</t>
  </si>
  <si>
    <t>Vulnerable</t>
  </si>
  <si>
    <t>Willpower Contest</t>
  </si>
  <si>
    <t>Extras</t>
  </si>
  <si>
    <t>Extra Costs</t>
  </si>
  <si>
    <t>Flaws</t>
  </si>
  <si>
    <t>Flaw Costs</t>
  </si>
  <si>
    <t>Area</t>
  </si>
  <si>
    <t>Augment</t>
  </si>
  <si>
    <t>Booster</t>
  </si>
  <si>
    <t>Burn</t>
  </si>
  <si>
    <t>Controlled Effect</t>
  </si>
  <si>
    <t>Daze</t>
  </si>
  <si>
    <t>Disintegrate</t>
  </si>
  <si>
    <t>Duration</t>
  </si>
  <si>
    <t>Electrocuting</t>
  </si>
  <si>
    <t>Endless</t>
  </si>
  <si>
    <t>Engulf</t>
  </si>
  <si>
    <t>Go First</t>
  </si>
  <si>
    <t>Hardened Defense</t>
  </si>
  <si>
    <t>Interference</t>
  </si>
  <si>
    <t>Native Power</t>
  </si>
  <si>
    <t>No Physics</t>
  </si>
  <si>
    <t>No Upward Limit</t>
  </si>
  <si>
    <t>Non-Physical</t>
  </si>
  <si>
    <t>On Sight</t>
  </si>
  <si>
    <t>Penetration</t>
  </si>
  <si>
    <t>Permanent</t>
  </si>
  <si>
    <t>Power Capacity (Touch)</t>
  </si>
  <si>
    <t>Radius</t>
  </si>
  <si>
    <t>Speeding Bullet</t>
  </si>
  <si>
    <t>Spray</t>
  </si>
  <si>
    <t>Subtle</t>
  </si>
  <si>
    <t>Traumatic</t>
  </si>
  <si>
    <t>Variable Effect</t>
  </si>
  <si>
    <t>Always On</t>
  </si>
  <si>
    <t>Armored Defense</t>
  </si>
  <si>
    <t>Attached (Stat)</t>
  </si>
  <si>
    <t>Attached (Miracle/Skill)</t>
  </si>
  <si>
    <t>Automatic</t>
  </si>
  <si>
    <t>Backfires</t>
  </si>
  <si>
    <t>Base Will Cost</t>
  </si>
  <si>
    <t>Delayed Effect</t>
  </si>
  <si>
    <t>Depleted</t>
  </si>
  <si>
    <t>Direct Feed</t>
  </si>
  <si>
    <t>Exhausted</t>
  </si>
  <si>
    <t>Fragile</t>
  </si>
  <si>
    <t>Full Power Only</t>
  </si>
  <si>
    <t>Go Last</t>
  </si>
  <si>
    <t>Horrifying</t>
  </si>
  <si>
    <t>If/Then</t>
  </si>
  <si>
    <t>Limited Damage</t>
  </si>
  <si>
    <t>Limited Width</t>
  </si>
  <si>
    <t>Locational</t>
  </si>
  <si>
    <t>Loopy</t>
  </si>
  <si>
    <t>Mental Strain</t>
  </si>
  <si>
    <t>No Physical Change</t>
  </si>
  <si>
    <t>Obvious</t>
  </si>
  <si>
    <t>One Use</t>
  </si>
  <si>
    <t>Reduced Capacities</t>
  </si>
  <si>
    <t>Scattered Damage</t>
  </si>
  <si>
    <t>Self Only</t>
  </si>
  <si>
    <t>Slow</t>
  </si>
  <si>
    <t>Touch Only</t>
  </si>
  <si>
    <t>Willpower Bid</t>
  </si>
  <si>
    <t>Willpower Cost</t>
  </si>
  <si>
    <t>Willpower Investment</t>
  </si>
  <si>
    <t>Deadly (S to S&amp;K)</t>
  </si>
  <si>
    <t>Deadly (S to K / K to S&amp;K)</t>
  </si>
  <si>
    <t>Powers Total</t>
  </si>
  <si>
    <t>Any Source:</t>
  </si>
  <si>
    <t>Source</t>
  </si>
  <si>
    <t>Basics</t>
  </si>
  <si>
    <t>Hyper Hard</t>
  </si>
  <si>
    <t>Hyper Wiggle</t>
  </si>
  <si>
    <t>Bonus</t>
  </si>
  <si>
    <t>Calculator</t>
  </si>
  <si>
    <t>Name of Power</t>
  </si>
  <si>
    <t>Select Power Quality</t>
  </si>
  <si>
    <t>Select Free Capacity</t>
  </si>
  <si>
    <t>NOTE: You can use ctrl-z to undo an unwanted change.</t>
  </si>
  <si>
    <t>Power Capacity (Range)</t>
  </si>
  <si>
    <t>Power Capacity (Mass)</t>
  </si>
  <si>
    <t>Power Capacity (Speed)</t>
  </si>
  <si>
    <t>High Capacity (Range)</t>
  </si>
  <si>
    <t>High Capacity (Mass)</t>
  </si>
  <si>
    <t>High Capacity (Speed)</t>
  </si>
  <si>
    <t>Base Cost</t>
  </si>
  <si>
    <t>Power Dice</t>
  </si>
  <si>
    <t>Total Dice</t>
  </si>
  <si>
    <t>Total Cost</t>
  </si>
  <si>
    <t>Extras and Flaws per Quality</t>
  </si>
  <si>
    <t>Enter Short Description of Power</t>
  </si>
  <si>
    <t>Base Will</t>
  </si>
  <si>
    <t>Body Skills</t>
  </si>
  <si>
    <t>Name</t>
  </si>
  <si>
    <t>Permission</t>
  </si>
  <si>
    <t>Melee Weapon (Type)</t>
  </si>
  <si>
    <t>Driving (Type)</t>
  </si>
  <si>
    <t>Ranged Weapon (Type)</t>
  </si>
  <si>
    <t>Knowledge (Type)</t>
  </si>
  <si>
    <t>Language (Type)</t>
  </si>
  <si>
    <t>Performance (Type)</t>
  </si>
  <si>
    <t>___________________</t>
  </si>
  <si>
    <t>Intrinsics Costs</t>
  </si>
  <si>
    <t>Any Permission:</t>
  </si>
  <si>
    <t>Add any Intrinsic:</t>
  </si>
  <si>
    <t>Wealth</t>
  </si>
  <si>
    <t>Contacts</t>
  </si>
  <si>
    <t>Miscellaneous</t>
  </si>
  <si>
    <t>Contact 1</t>
  </si>
  <si>
    <t>Contact 2</t>
  </si>
  <si>
    <t>Contact 3</t>
  </si>
  <si>
    <t>Contact 4</t>
  </si>
  <si>
    <t>Contact 5</t>
  </si>
  <si>
    <t>Contact 6</t>
  </si>
  <si>
    <t>Contact 7</t>
  </si>
  <si>
    <t>Contact 8</t>
  </si>
  <si>
    <t>Contact 9</t>
  </si>
  <si>
    <t>Contact 10</t>
  </si>
  <si>
    <t>Hard</t>
  </si>
  <si>
    <t>Wiggle</t>
  </si>
  <si>
    <t>Select Extra:</t>
  </si>
  <si>
    <t>Select Flaw:</t>
  </si>
  <si>
    <t>Tracker</t>
  </si>
  <si>
    <t>NOTE: You can use ctrl-z to undo an unwanted change.  Fill in Hyper dice on the Power tab below.</t>
  </si>
  <si>
    <t>Pretty Layout</t>
  </si>
  <si>
    <t>Extraterrestrial</t>
  </si>
  <si>
    <t>Variable Basics</t>
  </si>
  <si>
    <t>STATS</t>
  </si>
  <si>
    <t>Skills</t>
  </si>
  <si>
    <t>Combined!</t>
  </si>
  <si>
    <t>Misc Stats</t>
  </si>
  <si>
    <t>Powers / Miracles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</si>
</sst>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HD&quot;"/>
    <numFmt numFmtId="165" formatCode="0\ &quot;WD&quot;"/>
    <numFmt numFmtId="166" formatCode="0\ &quot;D&quot;"/>
    <numFmt numFmtId="167" formatCode="&quot;Base:&quot;\ 0&quot;D&quot;"/>
  </numFmts>
  <fonts count="15" x14ac:knownFonts="1">
    <font>
      <sz val="10"/>
      <name val="Arial"/>
      <family val="2"/>
    </font>
    <font>
      <b/>
      <sz val="10"/>
      <name val="Arial"/>
      <family val="2"/>
    </font>
    <font>
      <sz val="10"/>
      <name val="Arial"/>
      <family val="2"/>
    </font>
    <font>
      <b/>
      <sz val="10"/>
      <color indexed="9"/>
      <name val="Arial"/>
      <family val="2"/>
    </font>
    <font>
      <sz val="9"/>
      <color indexed="81"/>
      <name val="Tahoma"/>
      <family val="2"/>
    </font>
    <font>
      <b/>
      <sz val="9"/>
      <color indexed="81"/>
      <name val="Tahoma"/>
      <family val="2"/>
    </font>
    <font>
      <sz val="12"/>
      <name val="Arial"/>
      <family val="2"/>
    </font>
    <font>
      <sz val="8"/>
      <name val="Arial"/>
      <family val="2"/>
    </font>
    <font>
      <sz val="10"/>
      <color theme="0" tint="0.79998168889431442"/>
      <name val="Arial"/>
      <family val="2"/>
    </font>
    <font>
      <b/>
      <sz val="12"/>
      <color theme="0" tint="0.59999389629810485"/>
      <name val="Arial"/>
      <family val="2"/>
    </font>
    <font>
      <b/>
      <sz val="10"/>
      <color theme="0" tint="0.79998168889431442"/>
      <name val="Arial"/>
      <family val="2"/>
    </font>
    <font>
      <b/>
      <sz val="10"/>
      <color theme="0"/>
      <name val="Arial"/>
      <family val="2"/>
    </font>
    <font>
      <sz val="10"/>
      <color theme="0"/>
      <name val="Arial"/>
      <family val="2"/>
    </font>
    <font>
      <b/>
      <sz val="12"/>
      <color theme="0"/>
      <name val="Arial"/>
      <family val="2"/>
    </font>
    <font>
      <sz val="16"/>
      <name val="Arial"/>
      <family val="2"/>
    </font>
  </fonts>
  <fills count="15">
    <fill>
      <patternFill patternType="none"/>
    </fill>
    <fill>
      <patternFill patternType="gray125"/>
    </fill>
    <fill>
      <patternFill patternType="solid">
        <fgColor indexed="8"/>
        <bgColor indexed="64"/>
      </patternFill>
    </fill>
    <fill>
      <patternFill patternType="solid">
        <fgColor theme="4" tint="0.59999389629810485"/>
        <bgColor indexed="64"/>
      </patternFill>
    </fill>
    <fill>
      <patternFill patternType="solid">
        <fgColor theme="1" tint="4.9989318521683403E-2"/>
        <bgColor indexed="64"/>
      </patternFill>
    </fill>
    <fill>
      <patternFill patternType="solid">
        <fgColor theme="3" tint="-0.249977111117893"/>
        <bgColor indexed="64"/>
      </patternFill>
    </fill>
    <fill>
      <patternFill patternType="solid">
        <fgColor rgb="FFFF00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indexed="64"/>
      </patternFill>
    </fill>
  </fills>
  <borders count="5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s>
  <cellStyleXfs count="1">
    <xf numFmtId="0" fontId="0" fillId="0" borderId="0"/>
  </cellStyleXfs>
  <cellXfs count="262">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Border="1"/>
    <xf numFmtId="0" fontId="1" fillId="0" borderId="0" xfId="0" applyFont="1" applyBorder="1" applyAlignment="1">
      <alignment horizontal="center"/>
    </xf>
    <xf numFmtId="0" fontId="0" fillId="0" borderId="0" xfId="0"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NumberFormat="1"/>
    <xf numFmtId="0" fontId="0" fillId="0" borderId="0" xfId="0" applyFill="1"/>
    <xf numFmtId="0" fontId="0" fillId="0" borderId="0" xfId="0" applyFill="1" applyBorder="1"/>
    <xf numFmtId="0" fontId="0" fillId="0" borderId="0" xfId="0" applyFill="1" applyBorder="1" applyAlignment="1">
      <alignment horizontal="left"/>
    </xf>
    <xf numFmtId="0" fontId="3" fillId="0" borderId="0" xfId="0" applyFont="1" applyFill="1" applyBorder="1"/>
    <xf numFmtId="0" fontId="0" fillId="0" borderId="0" xfId="0" applyFont="1" applyFill="1" applyBorder="1"/>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vertical="top"/>
    </xf>
    <xf numFmtId="0" fontId="0" fillId="9" borderId="3" xfId="0" applyFill="1" applyBorder="1" applyAlignment="1">
      <alignment horizontal="left"/>
    </xf>
    <xf numFmtId="0" fontId="0" fillId="9" borderId="0" xfId="0" applyFill="1" applyBorder="1" applyAlignment="1">
      <alignment horizontal="left"/>
    </xf>
    <xf numFmtId="0" fontId="0" fillId="9" borderId="5" xfId="0" applyFill="1" applyBorder="1" applyAlignment="1">
      <alignment horizontal="left"/>
    </xf>
    <xf numFmtId="0" fontId="0" fillId="9" borderId="14" xfId="0" applyFill="1" applyBorder="1" applyAlignment="1">
      <alignment horizontal="left"/>
    </xf>
    <xf numFmtId="0" fontId="0" fillId="9" borderId="16" xfId="0" applyFill="1" applyBorder="1" applyAlignment="1">
      <alignment horizontal="left"/>
    </xf>
    <xf numFmtId="0" fontId="0" fillId="0" borderId="0" xfId="0" applyFill="1" applyAlignment="1">
      <alignment horizontal="right"/>
    </xf>
    <xf numFmtId="0" fontId="6" fillId="0" borderId="19" xfId="0" applyFont="1" applyBorder="1"/>
    <xf numFmtId="0" fontId="6" fillId="0" borderId="20" xfId="0" applyFont="1" applyBorder="1"/>
    <xf numFmtId="0" fontId="0" fillId="9" borderId="14" xfId="0" applyFill="1" applyBorder="1" applyAlignment="1">
      <alignment horizontal="center"/>
    </xf>
    <xf numFmtId="0" fontId="0" fillId="0" borderId="0" xfId="0" applyFill="1" applyBorder="1" applyAlignment="1"/>
    <xf numFmtId="0" fontId="0" fillId="9" borderId="4" xfId="0" applyFill="1" applyBorder="1" applyAlignment="1">
      <alignment horizontal="center"/>
    </xf>
    <xf numFmtId="0" fontId="0" fillId="9" borderId="7" xfId="0" applyFill="1" applyBorder="1" applyAlignment="1">
      <alignment horizontal="center"/>
    </xf>
    <xf numFmtId="0" fontId="1" fillId="0" borderId="23" xfId="0" applyFont="1" applyBorder="1" applyAlignment="1">
      <alignment horizontal="center"/>
    </xf>
    <xf numFmtId="0" fontId="0" fillId="3" borderId="28" xfId="0" applyFill="1" applyBorder="1" applyAlignment="1" applyProtection="1">
      <alignment horizontal="center"/>
      <protection locked="0"/>
    </xf>
    <xf numFmtId="0" fontId="0" fillId="0" borderId="21" xfId="0" applyBorder="1" applyAlignment="1">
      <alignment horizontal="right"/>
    </xf>
    <xf numFmtId="0" fontId="0" fillId="0" borderId="29" xfId="0" applyBorder="1" applyAlignment="1">
      <alignment horizontal="center"/>
    </xf>
    <xf numFmtId="0" fontId="2" fillId="0" borderId="21" xfId="0" applyFont="1" applyBorder="1" applyAlignment="1">
      <alignment horizontal="right"/>
    </xf>
    <xf numFmtId="0" fontId="0" fillId="0" borderId="22" xfId="0" applyBorder="1" applyAlignment="1">
      <alignment horizontal="right"/>
    </xf>
    <xf numFmtId="0" fontId="0" fillId="0" borderId="31" xfId="0" applyBorder="1" applyAlignment="1">
      <alignment horizontal="center"/>
    </xf>
    <xf numFmtId="0" fontId="0" fillId="0" borderId="33" xfId="0" applyBorder="1" applyAlignment="1">
      <alignment horizontal="right"/>
    </xf>
    <xf numFmtId="0" fontId="0" fillId="3" borderId="34" xfId="0" applyFill="1" applyBorder="1" applyAlignment="1" applyProtection="1">
      <alignment horizontal="center"/>
      <protection locked="0"/>
    </xf>
    <xf numFmtId="0" fontId="8" fillId="4" borderId="35" xfId="0" applyFont="1" applyFill="1" applyBorder="1" applyAlignment="1">
      <alignment horizontal="center"/>
    </xf>
    <xf numFmtId="0" fontId="8" fillId="5" borderId="36" xfId="0" applyFont="1" applyFill="1" applyBorder="1" applyAlignment="1">
      <alignment horizontal="center"/>
    </xf>
    <xf numFmtId="0" fontId="1" fillId="0" borderId="31" xfId="0" applyFont="1" applyBorder="1" applyAlignment="1">
      <alignment horizontal="center"/>
    </xf>
    <xf numFmtId="0" fontId="1" fillId="0" borderId="34" xfId="0" applyFont="1" applyBorder="1" applyAlignment="1">
      <alignment horizontal="center"/>
    </xf>
    <xf numFmtId="0" fontId="3" fillId="2" borderId="41" xfId="0" applyFont="1" applyFill="1" applyBorder="1"/>
    <xf numFmtId="0" fontId="1" fillId="0" borderId="42" xfId="0" applyFont="1" applyBorder="1"/>
    <xf numFmtId="0" fontId="1" fillId="0" borderId="43" xfId="0" applyFont="1" applyBorder="1"/>
    <xf numFmtId="0" fontId="1" fillId="0" borderId="44" xfId="0" applyFont="1" applyBorder="1" applyAlignment="1">
      <alignment horizontal="center"/>
    </xf>
    <xf numFmtId="0" fontId="1" fillId="0" borderId="36" xfId="0" applyFont="1" applyBorder="1" applyAlignment="1">
      <alignment horizontal="center"/>
    </xf>
    <xf numFmtId="0" fontId="1" fillId="0" borderId="45" xfId="0" applyFont="1" applyBorder="1" applyAlignment="1">
      <alignment horizontal="center"/>
    </xf>
    <xf numFmtId="0" fontId="3" fillId="2" borderId="20" xfId="0" applyFont="1" applyFill="1" applyBorder="1"/>
    <xf numFmtId="0" fontId="1" fillId="0" borderId="46" xfId="0" applyFont="1" applyBorder="1"/>
    <xf numFmtId="0" fontId="1" fillId="0" borderId="12" xfId="0" applyFont="1" applyBorder="1"/>
    <xf numFmtId="0" fontId="0" fillId="0" borderId="40" xfId="0" applyFont="1" applyBorder="1" applyAlignment="1">
      <alignment horizontal="center"/>
    </xf>
    <xf numFmtId="0" fontId="0" fillId="0" borderId="34"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1" fillId="0" borderId="26" xfId="0" applyFont="1" applyFill="1" applyBorder="1" applyAlignment="1">
      <alignment horizontal="center"/>
    </xf>
    <xf numFmtId="166" fontId="0" fillId="0" borderId="0" xfId="0" applyNumberFormat="1" applyAlignment="1">
      <alignment horizontal="center"/>
    </xf>
    <xf numFmtId="166" fontId="1" fillId="0" borderId="44" xfId="0" applyNumberFormat="1" applyFont="1" applyBorder="1" applyAlignment="1">
      <alignment horizontal="center"/>
    </xf>
    <xf numFmtId="166" fontId="1" fillId="0" borderId="45" xfId="0" applyNumberFormat="1" applyFont="1" applyBorder="1" applyAlignment="1">
      <alignment horizontal="center"/>
    </xf>
    <xf numFmtId="166" fontId="2" fillId="0" borderId="0" xfId="0" applyNumberFormat="1" applyFont="1" applyAlignment="1">
      <alignment horizontal="center"/>
    </xf>
    <xf numFmtId="0" fontId="11" fillId="8" borderId="0" xfId="0" applyFont="1" applyFill="1"/>
    <xf numFmtId="166" fontId="1" fillId="0" borderId="47" xfId="0" applyNumberFormat="1" applyFont="1" applyBorder="1" applyAlignment="1">
      <alignment horizontal="center"/>
    </xf>
    <xf numFmtId="0" fontId="1" fillId="0" borderId="48" xfId="0" applyFont="1" applyBorder="1" applyAlignment="1">
      <alignment horizontal="center"/>
    </xf>
    <xf numFmtId="0" fontId="1" fillId="0" borderId="1" xfId="0" applyFont="1" applyFill="1" applyBorder="1"/>
    <xf numFmtId="0" fontId="1" fillId="0" borderId="15" xfId="0" applyFont="1" applyFill="1" applyBorder="1"/>
    <xf numFmtId="0" fontId="0" fillId="0" borderId="10" xfId="0" applyFont="1" applyBorder="1" applyAlignment="1">
      <alignment horizontal="center"/>
    </xf>
    <xf numFmtId="0" fontId="0" fillId="0" borderId="11" xfId="0" applyFont="1" applyBorder="1" applyAlignment="1">
      <alignment horizontal="center"/>
    </xf>
    <xf numFmtId="166" fontId="2" fillId="11" borderId="40" xfId="0" applyNumberFormat="1" applyFont="1" applyFill="1" applyBorder="1" applyAlignment="1">
      <alignment horizontal="center"/>
    </xf>
    <xf numFmtId="164" fontId="2" fillId="11" borderId="40" xfId="0" applyNumberFormat="1" applyFont="1" applyFill="1" applyBorder="1" applyAlignment="1">
      <alignment horizontal="center"/>
    </xf>
    <xf numFmtId="165" fontId="2" fillId="11" borderId="40" xfId="0" applyNumberFormat="1" applyFont="1" applyFill="1" applyBorder="1" applyAlignment="1">
      <alignment horizontal="center"/>
    </xf>
    <xf numFmtId="165" fontId="2" fillId="11" borderId="28" xfId="0" applyNumberFormat="1" applyFont="1" applyFill="1" applyBorder="1" applyAlignment="1">
      <alignment horizontal="center"/>
    </xf>
    <xf numFmtId="165" fontId="2" fillId="11" borderId="30" xfId="0" applyNumberFormat="1" applyFont="1" applyFill="1" applyBorder="1" applyAlignment="1">
      <alignment horizontal="center"/>
    </xf>
    <xf numFmtId="0" fontId="0" fillId="0" borderId="0" xfId="0" applyFont="1" applyBorder="1" applyAlignment="1">
      <alignment horizontal="center"/>
    </xf>
    <xf numFmtId="0" fontId="0" fillId="0" borderId="0" xfId="0" applyFill="1" applyBorder="1" applyAlignment="1">
      <alignment horizontal="left" vertical="top" wrapText="1"/>
    </xf>
    <xf numFmtId="0" fontId="1" fillId="0" borderId="53" xfId="0" applyFont="1" applyBorder="1" applyAlignment="1">
      <alignment horizontal="center"/>
    </xf>
    <xf numFmtId="0" fontId="0" fillId="0" borderId="52" xfId="0"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167" fontId="0" fillId="0" borderId="0" xfId="0" applyNumberFormat="1" applyFill="1" applyBorder="1"/>
    <xf numFmtId="0" fontId="0" fillId="0" borderId="46" xfId="0" applyFont="1" applyBorder="1" applyAlignment="1">
      <alignment horizontal="center"/>
    </xf>
    <xf numFmtId="0" fontId="1" fillId="0" borderId="20" xfId="0" applyFont="1" applyBorder="1" applyAlignment="1">
      <alignment horizontal="center" shrinkToFit="1"/>
    </xf>
    <xf numFmtId="0" fontId="0" fillId="0" borderId="0" xfId="0" applyAlignment="1">
      <alignment horizontal="center" vertical="center"/>
    </xf>
    <xf numFmtId="0" fontId="0" fillId="0" borderId="0" xfId="0" applyFill="1" applyAlignment="1">
      <alignment horizontal="center" vertical="center"/>
    </xf>
    <xf numFmtId="0" fontId="0" fillId="0" borderId="20" xfId="0" applyFill="1" applyBorder="1" applyAlignment="1">
      <alignment horizontal="center" vertical="center"/>
    </xf>
    <xf numFmtId="0" fontId="1" fillId="0" borderId="0" xfId="0" applyFont="1" applyFill="1" applyBorder="1" applyAlignment="1">
      <alignment horizontal="center" vertical="center"/>
    </xf>
    <xf numFmtId="0" fontId="0" fillId="0" borderId="26" xfId="0" applyFill="1" applyBorder="1" applyAlignment="1">
      <alignment horizontal="center" vertical="center"/>
    </xf>
    <xf numFmtId="0" fontId="0" fillId="0" borderId="0" xfId="0" applyFont="1" applyFill="1" applyBorder="1" applyAlignment="1">
      <alignment horizontal="center" vertical="center"/>
    </xf>
    <xf numFmtId="0" fontId="0" fillId="0" borderId="25"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wrapText="1"/>
    </xf>
    <xf numFmtId="0" fontId="0" fillId="3" borderId="50" xfId="0" applyFill="1" applyBorder="1" applyProtection="1">
      <protection locked="0"/>
    </xf>
    <xf numFmtId="0" fontId="0" fillId="3" borderId="51" xfId="0" applyFill="1" applyBorder="1" applyProtection="1">
      <protection locked="0"/>
    </xf>
    <xf numFmtId="0" fontId="0" fillId="3" borderId="1" xfId="0" applyFill="1" applyBorder="1" applyProtection="1">
      <protection locked="0"/>
    </xf>
    <xf numFmtId="0" fontId="0" fillId="7" borderId="5" xfId="0" applyFill="1" applyBorder="1" applyProtection="1">
      <protection locked="0"/>
    </xf>
    <xf numFmtId="0" fontId="0" fillId="7" borderId="3" xfId="0" applyFill="1" applyBorder="1" applyProtection="1">
      <protection locked="0"/>
    </xf>
    <xf numFmtId="0" fontId="0" fillId="3" borderId="50"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7" borderId="8" xfId="0" applyFill="1" applyBorder="1" applyProtection="1">
      <protection locked="0"/>
    </xf>
    <xf numFmtId="0" fontId="0" fillId="8" borderId="3" xfId="0" applyFill="1" applyBorder="1" applyProtection="1">
      <protection locked="0"/>
    </xf>
    <xf numFmtId="0" fontId="0" fillId="8" borderId="0" xfId="0" applyFill="1" applyBorder="1" applyAlignment="1" applyProtection="1">
      <alignment horizontal="center" vertical="center"/>
      <protection locked="0"/>
    </xf>
    <xf numFmtId="0" fontId="10" fillId="8" borderId="0"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166" fontId="2" fillId="3" borderId="39" xfId="0" applyNumberFormat="1" applyFont="1" applyFill="1" applyBorder="1" applyAlignment="1" applyProtection="1">
      <alignment horizontal="center"/>
      <protection locked="0"/>
    </xf>
    <xf numFmtId="166" fontId="2" fillId="3" borderId="37" xfId="0" applyNumberFormat="1" applyFont="1" applyFill="1" applyBorder="1" applyAlignment="1" applyProtection="1">
      <alignment horizontal="center"/>
      <protection locked="0"/>
    </xf>
    <xf numFmtId="166" fontId="2" fillId="3" borderId="38" xfId="0" applyNumberFormat="1" applyFont="1" applyFill="1" applyBorder="1" applyAlignment="1" applyProtection="1">
      <alignment horizontal="center"/>
      <protection locked="0"/>
    </xf>
    <xf numFmtId="0" fontId="1" fillId="3" borderId="42" xfId="0" applyFont="1" applyFill="1" applyBorder="1" applyProtection="1">
      <protection locked="0"/>
    </xf>
    <xf numFmtId="0" fontId="1" fillId="3" borderId="43" xfId="0" applyFont="1" applyFill="1" applyBorder="1" applyProtection="1">
      <protection locked="0"/>
    </xf>
    <xf numFmtId="0" fontId="0" fillId="3" borderId="46"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39" xfId="0" applyFill="1" applyBorder="1" applyAlignment="1" applyProtection="1">
      <alignment horizontal="center"/>
      <protection locked="0"/>
    </xf>
    <xf numFmtId="0" fontId="0" fillId="3" borderId="38" xfId="0" applyFill="1" applyBorder="1" applyAlignment="1" applyProtection="1">
      <alignment horizontal="center"/>
      <protection locked="0"/>
    </xf>
    <xf numFmtId="166" fontId="2" fillId="3" borderId="9" xfId="0" applyNumberFormat="1" applyFont="1" applyFill="1" applyBorder="1" applyAlignment="1" applyProtection="1">
      <alignment horizontal="center"/>
      <protection locked="0"/>
    </xf>
    <xf numFmtId="164" fontId="2" fillId="3" borderId="10" xfId="0" applyNumberFormat="1" applyFont="1" applyFill="1" applyBorder="1" applyAlignment="1" applyProtection="1">
      <alignment horizontal="center"/>
      <protection locked="0"/>
    </xf>
    <xf numFmtId="165" fontId="2" fillId="3" borderId="10" xfId="0" applyNumberFormat="1" applyFont="1"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28" xfId="0" applyFill="1" applyBorder="1" applyProtection="1">
      <protection locked="0"/>
    </xf>
    <xf numFmtId="0" fontId="1" fillId="3" borderId="28" xfId="0" applyFont="1" applyFill="1" applyBorder="1" applyAlignment="1" applyProtection="1">
      <alignment horizontal="center"/>
      <protection locked="0"/>
    </xf>
    <xf numFmtId="0" fontId="1" fillId="3" borderId="1" xfId="0" applyFont="1" applyFill="1" applyBorder="1" applyAlignment="1" applyProtection="1">
      <alignment horizontal="right"/>
      <protection locked="0"/>
    </xf>
    <xf numFmtId="0" fontId="1" fillId="3" borderId="50" xfId="0" applyFont="1" applyFill="1" applyBorder="1" applyAlignment="1" applyProtection="1">
      <alignment horizontal="right"/>
      <protection locked="0"/>
    </xf>
    <xf numFmtId="0" fontId="1" fillId="3" borderId="51" xfId="0" applyFont="1" applyFill="1" applyBorder="1" applyAlignment="1" applyProtection="1">
      <alignment horizontal="right"/>
      <protection locked="0"/>
    </xf>
    <xf numFmtId="0" fontId="0" fillId="0" borderId="0" xfId="0" applyAlignment="1"/>
    <xf numFmtId="0" fontId="0" fillId="0" borderId="27" xfId="0" applyBorder="1" applyProtection="1">
      <protection locked="0"/>
    </xf>
    <xf numFmtId="0" fontId="12" fillId="13" borderId="12" xfId="0" applyFont="1" applyFill="1" applyBorder="1"/>
    <xf numFmtId="0" fontId="0" fillId="0" borderId="42" xfId="0" applyBorder="1"/>
    <xf numFmtId="0" fontId="0" fillId="0" borderId="43" xfId="0" applyBorder="1"/>
    <xf numFmtId="0" fontId="1" fillId="0" borderId="0" xfId="0" applyFont="1" applyBorder="1"/>
    <xf numFmtId="0" fontId="0" fillId="0" borderId="0" xfId="0" applyNumberFormat="1" applyBorder="1"/>
    <xf numFmtId="0" fontId="12" fillId="13" borderId="0" xfId="0" applyFont="1" applyFill="1" applyAlignment="1"/>
    <xf numFmtId="0" fontId="12" fillId="11" borderId="0" xfId="0" applyFont="1" applyFill="1" applyAlignment="1"/>
    <xf numFmtId="0" fontId="3" fillId="2" borderId="24" xfId="0" applyFont="1" applyFill="1" applyBorder="1"/>
    <xf numFmtId="0" fontId="9" fillId="4" borderId="19" xfId="0" applyFont="1" applyFill="1" applyBorder="1" applyAlignment="1">
      <alignment horizontal="left"/>
    </xf>
    <xf numFmtId="0" fontId="9" fillId="4" borderId="25" xfId="0" applyFont="1" applyFill="1" applyBorder="1" applyAlignment="1">
      <alignment horizontal="left"/>
    </xf>
    <xf numFmtId="0" fontId="9" fillId="4" borderId="26" xfId="0" applyFont="1" applyFill="1" applyBorder="1" applyAlignment="1">
      <alignment horizontal="right"/>
    </xf>
    <xf numFmtId="0" fontId="0" fillId="9" borderId="3" xfId="0" applyFill="1" applyBorder="1" applyAlignment="1"/>
    <xf numFmtId="0" fontId="6" fillId="0" borderId="0" xfId="0" applyFont="1" applyBorder="1" applyAlignment="1"/>
    <xf numFmtId="0" fontId="13" fillId="8" borderId="20" xfId="0" applyFont="1" applyFill="1" applyBorder="1" applyAlignment="1"/>
    <xf numFmtId="0" fontId="11" fillId="0" borderId="0" xfId="0" applyFont="1" applyFill="1" applyBorder="1" applyAlignment="1"/>
    <xf numFmtId="0" fontId="0" fillId="0" borderId="29" xfId="0" applyFont="1" applyBorder="1" applyAlignment="1"/>
    <xf numFmtId="0" fontId="0" fillId="0" borderId="31" xfId="0" applyFont="1" applyBorder="1" applyAlignment="1"/>
    <xf numFmtId="0" fontId="12" fillId="8" borderId="20" xfId="0" applyFont="1" applyFill="1" applyBorder="1" applyAlignment="1">
      <alignment horizontal="center"/>
    </xf>
    <xf numFmtId="0" fontId="0" fillId="3" borderId="2" xfId="0" applyFill="1" applyBorder="1" applyProtection="1">
      <protection locked="0"/>
    </xf>
    <xf numFmtId="0" fontId="0" fillId="3" borderId="56" xfId="0" applyFill="1" applyBorder="1" applyProtection="1">
      <protection locked="0"/>
    </xf>
    <xf numFmtId="0" fontId="0" fillId="3" borderId="54" xfId="0" applyFill="1" applyBorder="1" applyProtection="1">
      <protection locked="0"/>
    </xf>
    <xf numFmtId="0" fontId="0" fillId="0" borderId="12" xfId="0"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46" xfId="0" applyFill="1" applyBorder="1" applyAlignment="1" applyProtection="1">
      <alignment horizontal="center" vertical="center"/>
    </xf>
    <xf numFmtId="166" fontId="2" fillId="3" borderId="22" xfId="0" applyNumberFormat="1" applyFont="1" applyFill="1" applyBorder="1" applyAlignment="1" applyProtection="1">
      <alignment horizontal="center"/>
      <protection locked="0"/>
    </xf>
    <xf numFmtId="164" fontId="2" fillId="3" borderId="30" xfId="0" applyNumberFormat="1" applyFont="1" applyFill="1" applyBorder="1" applyAlignment="1" applyProtection="1">
      <alignment horizontal="center"/>
      <protection locked="0"/>
    </xf>
    <xf numFmtId="165" fontId="2" fillId="3" borderId="30" xfId="0" applyNumberFormat="1" applyFont="1" applyFill="1" applyBorder="1" applyAlignment="1" applyProtection="1">
      <alignment horizontal="center"/>
      <protection locked="0"/>
    </xf>
    <xf numFmtId="0" fontId="0" fillId="3" borderId="32" xfId="0" applyFill="1" applyBorder="1" applyAlignment="1" applyProtection="1">
      <alignment horizontal="center"/>
      <protection locked="0"/>
    </xf>
    <xf numFmtId="0" fontId="0" fillId="3" borderId="49" xfId="0" applyFill="1" applyBorder="1" applyAlignment="1" applyProtection="1">
      <alignment horizontal="center"/>
      <protection locked="0"/>
    </xf>
    <xf numFmtId="166" fontId="0" fillId="14" borderId="35" xfId="0" applyNumberFormat="1" applyFill="1" applyBorder="1" applyAlignment="1">
      <alignment horizontal="center"/>
    </xf>
    <xf numFmtId="164" fontId="0" fillId="14" borderId="44" xfId="0" applyNumberFormat="1" applyFill="1" applyBorder="1" applyAlignment="1">
      <alignment horizontal="center"/>
    </xf>
    <xf numFmtId="165" fontId="0" fillId="14" borderId="36" xfId="0" applyNumberFormat="1" applyFill="1" applyBorder="1" applyAlignment="1">
      <alignment horizontal="center"/>
    </xf>
    <xf numFmtId="0" fontId="1" fillId="0" borderId="44" xfId="0" applyFont="1" applyBorder="1" applyAlignment="1">
      <alignment horizontal="center"/>
    </xf>
    <xf numFmtId="0" fontId="0" fillId="0" borderId="40" xfId="0" applyNumberFormat="1" applyBorder="1" applyAlignment="1">
      <alignment horizontal="center"/>
    </xf>
    <xf numFmtId="166" fontId="0" fillId="0" borderId="30" xfId="0" applyNumberFormat="1" applyBorder="1" applyAlignment="1">
      <alignment horizontal="center"/>
    </xf>
    <xf numFmtId="0" fontId="0" fillId="0" borderId="30" xfId="0" applyBorder="1" applyAlignment="1">
      <alignment horizontal="center"/>
    </xf>
    <xf numFmtId="0" fontId="0" fillId="6" borderId="19" xfId="0"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12" fillId="8" borderId="8" xfId="0" applyFont="1" applyFill="1" applyBorder="1" applyAlignment="1">
      <alignment horizontal="center"/>
    </xf>
    <xf numFmtId="0" fontId="12" fillId="8" borderId="18" xfId="0" applyFont="1" applyFill="1" applyBorder="1" applyAlignment="1">
      <alignment horizontal="center"/>
    </xf>
    <xf numFmtId="0" fontId="12" fillId="8" borderId="3" xfId="0" applyFont="1" applyFill="1" applyBorder="1" applyAlignment="1">
      <alignment horizontal="center"/>
    </xf>
    <xf numFmtId="0" fontId="12" fillId="8" borderId="4" xfId="0" applyFont="1" applyFill="1" applyBorder="1" applyAlignment="1">
      <alignment horizont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10" borderId="8" xfId="0" applyFill="1" applyBorder="1" applyAlignment="1" applyProtection="1">
      <alignment horizontal="left" vertical="top" wrapText="1"/>
      <protection locked="0"/>
    </xf>
    <xf numFmtId="0" fontId="0" fillId="10" borderId="17" xfId="0" applyFill="1" applyBorder="1" applyAlignment="1" applyProtection="1">
      <alignment horizontal="left" vertical="top" wrapText="1"/>
      <protection locked="0"/>
    </xf>
    <xf numFmtId="0" fontId="0" fillId="10" borderId="3" xfId="0" applyFill="1" applyBorder="1" applyAlignment="1" applyProtection="1">
      <alignment horizontal="left" vertical="top" wrapText="1"/>
      <protection locked="0"/>
    </xf>
    <xf numFmtId="0" fontId="0" fillId="10" borderId="0" xfId="0" applyFill="1" applyBorder="1" applyAlignment="1" applyProtection="1">
      <alignment horizontal="left" vertical="top" wrapText="1"/>
      <protection locked="0"/>
    </xf>
    <xf numFmtId="0" fontId="0" fillId="10" borderId="5" xfId="0" applyFill="1" applyBorder="1" applyAlignment="1" applyProtection="1">
      <alignment horizontal="left" vertical="top" wrapText="1"/>
      <protection locked="0"/>
    </xf>
    <xf numFmtId="0" fontId="0" fillId="10" borderId="6" xfId="0" applyFill="1" applyBorder="1" applyAlignment="1" applyProtection="1">
      <alignment horizontal="left" vertical="top" wrapText="1"/>
      <protection locked="0"/>
    </xf>
    <xf numFmtId="0" fontId="1" fillId="3" borderId="19" xfId="0" applyFont="1" applyFill="1" applyBorder="1" applyAlignment="1" applyProtection="1">
      <alignment horizontal="center"/>
      <protection locked="0"/>
    </xf>
    <xf numFmtId="0" fontId="1" fillId="3" borderId="25" xfId="0" applyFont="1" applyFill="1" applyBorder="1" applyAlignment="1" applyProtection="1">
      <alignment horizontal="center"/>
      <protection locked="0"/>
    </xf>
    <xf numFmtId="0" fontId="1" fillId="3" borderId="26" xfId="0" applyFont="1" applyFill="1" applyBorder="1" applyAlignment="1" applyProtection="1">
      <alignment horizontal="center"/>
      <protection locked="0"/>
    </xf>
    <xf numFmtId="0" fontId="1" fillId="3" borderId="8"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0" fontId="0" fillId="3" borderId="5" xfId="0" applyFont="1" applyFill="1" applyBorder="1" applyAlignment="1" applyProtection="1">
      <alignment horizontal="left"/>
      <protection locked="0"/>
    </xf>
    <xf numFmtId="0" fontId="0" fillId="0" borderId="7" xfId="0" applyFont="1" applyBorder="1" applyAlignment="1" applyProtection="1">
      <alignment horizontal="left"/>
      <protection locked="0"/>
    </xf>
    <xf numFmtId="0" fontId="1" fillId="6" borderId="19" xfId="0" applyFont="1" applyFill="1" applyBorder="1" applyAlignment="1">
      <alignment horizontal="center"/>
    </xf>
    <xf numFmtId="0" fontId="1" fillId="6" borderId="26" xfId="0" applyFont="1" applyFill="1" applyBorder="1" applyAlignment="1">
      <alignment horizontal="center"/>
    </xf>
    <xf numFmtId="0" fontId="11" fillId="8" borderId="9" xfId="0" applyFont="1" applyFill="1" applyBorder="1" applyAlignment="1">
      <alignment horizontal="center"/>
    </xf>
    <xf numFmtId="0" fontId="11" fillId="8" borderId="10" xfId="0" applyFont="1" applyFill="1" applyBorder="1" applyAlignment="1">
      <alignment horizontal="center"/>
    </xf>
    <xf numFmtId="0" fontId="11" fillId="8" borderId="11" xfId="0" applyFont="1" applyFill="1" applyBorder="1" applyAlignment="1">
      <alignment horizontal="center"/>
    </xf>
    <xf numFmtId="0" fontId="0" fillId="0" borderId="21"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0" fillId="0" borderId="30" xfId="0" applyBorder="1" applyAlignment="1">
      <alignment horizontal="left" vertical="top" wrapText="1"/>
    </xf>
    <xf numFmtId="0" fontId="1" fillId="0" borderId="21"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10" fillId="8" borderId="3" xfId="0" applyFont="1" applyFill="1" applyBorder="1" applyAlignment="1" applyProtection="1">
      <alignment horizontal="center"/>
      <protection locked="0"/>
    </xf>
    <xf numFmtId="0" fontId="10" fillId="8" borderId="0" xfId="0" applyFont="1" applyFill="1" applyBorder="1" applyAlignment="1" applyProtection="1">
      <alignment horizontal="center"/>
      <protection locked="0"/>
    </xf>
    <xf numFmtId="0" fontId="10" fillId="8" borderId="4" xfId="0" applyFont="1" applyFill="1" applyBorder="1" applyAlignment="1" applyProtection="1">
      <alignment horizontal="center"/>
      <protection locked="0"/>
    </xf>
    <xf numFmtId="0" fontId="12" fillId="8" borderId="17" xfId="0" applyFont="1" applyFill="1" applyBorder="1" applyAlignment="1">
      <alignment horizontal="center"/>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55" xfId="0" applyBorder="1" applyAlignment="1">
      <alignment horizontal="left" vertical="top" wrapText="1"/>
    </xf>
    <xf numFmtId="0" fontId="0" fillId="0" borderId="13" xfId="0" applyBorder="1" applyAlignment="1">
      <alignment horizontal="left" vertical="top" wrapText="1"/>
    </xf>
    <xf numFmtId="0" fontId="1" fillId="0" borderId="41" xfId="0" applyFont="1" applyFill="1" applyBorder="1" applyAlignment="1">
      <alignment horizontal="left" vertical="top" wrapText="1"/>
    </xf>
    <xf numFmtId="0" fontId="1" fillId="0" borderId="55"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8"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2" fillId="8" borderId="19" xfId="0" applyFont="1" applyFill="1" applyBorder="1" applyAlignment="1">
      <alignment horizontal="center"/>
    </xf>
    <xf numFmtId="0" fontId="12" fillId="8" borderId="25" xfId="0" applyFont="1" applyFill="1" applyBorder="1" applyAlignment="1">
      <alignment horizontal="center"/>
    </xf>
    <xf numFmtId="0" fontId="12" fillId="8" borderId="26" xfId="0" applyFont="1" applyFill="1" applyBorder="1" applyAlignment="1">
      <alignment horizontal="center"/>
    </xf>
    <xf numFmtId="0" fontId="9" fillId="4" borderId="19" xfId="0" applyFont="1" applyFill="1" applyBorder="1" applyAlignment="1">
      <alignment horizontal="left"/>
    </xf>
    <xf numFmtId="0" fontId="9" fillId="4" borderId="25" xfId="0" applyFont="1" applyFill="1" applyBorder="1" applyAlignment="1">
      <alignment horizontal="left"/>
    </xf>
    <xf numFmtId="0" fontId="6" fillId="0" borderId="8"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4" fillId="12" borderId="8" xfId="0" applyFont="1" applyFill="1" applyBorder="1" applyAlignment="1" applyProtection="1">
      <alignment horizontal="center" vertical="center"/>
      <protection locked="0"/>
    </xf>
    <xf numFmtId="0" fontId="14" fillId="12" borderId="17" xfId="0" applyFont="1" applyFill="1" applyBorder="1" applyAlignment="1" applyProtection="1">
      <alignment horizontal="center" vertical="center"/>
      <protection locked="0"/>
    </xf>
    <xf numFmtId="0" fontId="14" fillId="12" borderId="18" xfId="0" applyFont="1" applyFill="1" applyBorder="1" applyAlignment="1" applyProtection="1">
      <alignment horizontal="center" vertical="center"/>
      <protection locked="0"/>
    </xf>
    <xf numFmtId="0" fontId="14" fillId="12" borderId="5" xfId="0" applyFont="1" applyFill="1" applyBorder="1" applyAlignment="1" applyProtection="1">
      <alignment horizontal="center" vertical="center"/>
      <protection locked="0"/>
    </xf>
    <xf numFmtId="0" fontId="14" fillId="12" borderId="6" xfId="0" applyFont="1" applyFill="1" applyBorder="1" applyAlignment="1" applyProtection="1">
      <alignment horizontal="center" vertical="center"/>
      <protection locked="0"/>
    </xf>
    <xf numFmtId="0" fontId="14" fillId="12" borderId="7" xfId="0" applyFont="1" applyFill="1" applyBorder="1" applyAlignment="1" applyProtection="1">
      <alignment horizontal="center" vertical="center"/>
      <protection locked="0"/>
    </xf>
    <xf numFmtId="0" fontId="0" fillId="9" borderId="19" xfId="0" applyFill="1" applyBorder="1" applyAlignment="1">
      <alignment horizontal="center"/>
    </xf>
    <xf numFmtId="0" fontId="0" fillId="9" borderId="25" xfId="0" applyFill="1" applyBorder="1" applyAlignment="1">
      <alignment horizontal="center"/>
    </xf>
    <xf numFmtId="0" fontId="0" fillId="9" borderId="26" xfId="0" applyFill="1" applyBorder="1" applyAlignment="1">
      <alignment horizontal="center"/>
    </xf>
    <xf numFmtId="0" fontId="0" fillId="9" borderId="8" xfId="0" applyFill="1" applyBorder="1" applyAlignment="1">
      <alignment horizontal="center" vertical="center" wrapText="1" shrinkToFit="1"/>
    </xf>
    <xf numFmtId="0" fontId="0" fillId="9" borderId="17" xfId="0" applyFill="1" applyBorder="1" applyAlignment="1">
      <alignment horizontal="center" vertical="center" wrapText="1" shrinkToFit="1"/>
    </xf>
    <xf numFmtId="0" fontId="0" fillId="9" borderId="18" xfId="0" applyFill="1" applyBorder="1" applyAlignment="1">
      <alignment horizontal="center" vertical="center" wrapText="1" shrinkToFit="1"/>
    </xf>
    <xf numFmtId="0" fontId="0" fillId="9" borderId="5" xfId="0" applyFill="1" applyBorder="1" applyAlignment="1">
      <alignment horizontal="center" vertical="center" wrapText="1" shrinkToFit="1"/>
    </xf>
    <xf numFmtId="0" fontId="0" fillId="9" borderId="6" xfId="0" applyFill="1" applyBorder="1" applyAlignment="1">
      <alignment horizontal="center" vertical="center" wrapText="1" shrinkToFit="1"/>
    </xf>
    <xf numFmtId="0" fontId="0" fillId="9" borderId="7" xfId="0" applyFill="1" applyBorder="1" applyAlignment="1">
      <alignment horizontal="center" vertical="center" wrapText="1" shrinkToFit="1"/>
    </xf>
    <xf numFmtId="0" fontId="13" fillId="8" borderId="19" xfId="0" applyFont="1" applyFill="1" applyBorder="1" applyAlignment="1">
      <alignment horizontal="right"/>
    </xf>
    <xf numFmtId="0" fontId="13" fillId="8" borderId="26" xfId="0" applyFont="1" applyFill="1" applyBorder="1" applyAlignment="1">
      <alignment horizontal="right"/>
    </xf>
    <xf numFmtId="0" fontId="0" fillId="0" borderId="22" xfId="0" applyFont="1" applyBorder="1" applyAlignment="1">
      <alignment horizontal="left"/>
    </xf>
    <xf numFmtId="0" fontId="0" fillId="0" borderId="30" xfId="0" applyFont="1" applyBorder="1" applyAlignment="1">
      <alignment horizontal="left"/>
    </xf>
    <xf numFmtId="0" fontId="0" fillId="0" borderId="21" xfId="0" applyFont="1" applyBorder="1" applyAlignment="1">
      <alignment horizontal="left"/>
    </xf>
    <xf numFmtId="0" fontId="0" fillId="0" borderId="28" xfId="0" applyFont="1" applyBorder="1" applyAlignment="1">
      <alignment horizontal="left"/>
    </xf>
    <xf numFmtId="0" fontId="13" fillId="8" borderId="8" xfId="0" applyFont="1" applyFill="1" applyBorder="1" applyAlignment="1">
      <alignment horizontal="left"/>
    </xf>
    <xf numFmtId="0" fontId="13" fillId="8" borderId="17" xfId="0" applyFont="1" applyFill="1" applyBorder="1" applyAlignment="1">
      <alignment horizontal="left"/>
    </xf>
    <xf numFmtId="0" fontId="13" fillId="8" borderId="18" xfId="0" applyFont="1" applyFill="1" applyBorder="1" applyAlignment="1">
      <alignment horizontal="left"/>
    </xf>
  </cellXfs>
  <cellStyles count="1">
    <cellStyle name="Normal" xfId="0" builtinId="0"/>
  </cellStyles>
  <dxfs count="6">
    <dxf>
      <fill>
        <patternFill>
          <bgColor theme="4" tint="0.59996337778862885"/>
        </patternFill>
      </fill>
    </dxf>
    <dxf>
      <numFmt numFmtId="0" formatCode="General"/>
    </dxf>
    <dxf>
      <numFmt numFmtId="0" formatCode="General"/>
    </dxf>
    <dxf>
      <numFmt numFmtId="0" formatCode="General"/>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74705</xdr:colOff>
      <xdr:row>0</xdr:row>
      <xdr:rowOff>91330</xdr:rowOff>
    </xdr:from>
    <xdr:to>
      <xdr:col>10</xdr:col>
      <xdr:colOff>59764</xdr:colOff>
      <xdr:row>21</xdr:row>
      <xdr:rowOff>92990</xdr:rowOff>
    </xdr:to>
    <xdr:pic>
      <xdr:nvPicPr>
        <xdr:cNvPr id="4139" name="Picture 1">
          <a:extLst>
            <a:ext uri="{FF2B5EF4-FFF2-40B4-BE49-F238E27FC236}">
              <a16:creationId xmlns:a16="http://schemas.microsoft.com/office/drawing/2014/main" id="{6B66B8E2-94CE-478F-B829-DD9A1543C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3940" y="91330"/>
          <a:ext cx="5797177" cy="369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G15" totalsRowShown="0" headerRowDxfId="5" tableBorderDxfId="4">
  <autoFilter ref="B1:G15" xr:uid="{00000000-0009-0000-0100-000001000000}"/>
  <tableColumns count="6">
    <tableColumn id="4" xr3:uid="{00000000-0010-0000-0000-000004000000}" name="Sources"/>
    <tableColumn id="5" xr3:uid="{00000000-0010-0000-0000-000005000000}" name="Source Costs" dataDxfId="3"/>
    <tableColumn id="7" xr3:uid="{00000000-0010-0000-0000-000007000000}" name="Permissions"/>
    <tableColumn id="8" xr3:uid="{00000000-0010-0000-0000-000008000000}" name="Permission Costs" dataDxfId="2"/>
    <tableColumn id="10" xr3:uid="{00000000-0010-0000-0000-00000A000000}" name="Intrinsics"/>
    <tableColumn id="11" xr3:uid="{00000000-0010-0000-0000-00000B000000}" name="Intrinsics Costs"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62"/>
  <sheetViews>
    <sheetView topLeftCell="F18" workbookViewId="0">
      <selection activeCell="P24" sqref="P24"/>
    </sheetView>
  </sheetViews>
  <sheetFormatPr defaultRowHeight="12.5" x14ac:dyDescent="0.25"/>
  <cols>
    <col min="1" max="1" width="2.1796875" customWidth="1"/>
    <col min="2" max="2" width="18.81640625" bestFit="1" customWidth="1"/>
    <col min="3" max="3" width="14.7265625" bestFit="1" customWidth="1"/>
    <col min="4" max="4" width="18.6328125" bestFit="1" customWidth="1"/>
    <col min="5" max="5" width="18.26953125" bestFit="1" customWidth="1"/>
    <col min="6" max="6" width="22.453125" bestFit="1" customWidth="1"/>
    <col min="7" max="7" width="16.6328125" bestFit="1" customWidth="1"/>
    <col min="9" max="9" width="19.453125" bestFit="1" customWidth="1"/>
    <col min="10" max="10" width="10.26953125" bestFit="1" customWidth="1"/>
    <col min="11" max="11" width="4.54296875" customWidth="1"/>
    <col min="12" max="12" width="20.6328125" bestFit="1" customWidth="1"/>
    <col min="13" max="13" width="10.81640625" bestFit="1" customWidth="1"/>
  </cols>
  <sheetData>
    <row r="1" spans="2:13" ht="13.5" thickBot="1" x14ac:dyDescent="0.35">
      <c r="B1" s="134" t="s">
        <v>52</v>
      </c>
      <c r="C1" s="134" t="s">
        <v>74</v>
      </c>
      <c r="D1" s="134" t="s">
        <v>53</v>
      </c>
      <c r="E1" s="134" t="s">
        <v>76</v>
      </c>
      <c r="F1" s="134" t="s">
        <v>54</v>
      </c>
      <c r="G1" s="134" t="s">
        <v>200</v>
      </c>
      <c r="I1" s="131" t="s">
        <v>224</v>
      </c>
      <c r="L1" s="136" t="s">
        <v>226</v>
      </c>
      <c r="M1" s="137"/>
    </row>
    <row r="2" spans="2:13" ht="13" x14ac:dyDescent="0.3">
      <c r="B2" s="5" t="s">
        <v>166</v>
      </c>
      <c r="C2" s="5">
        <v>0</v>
      </c>
      <c r="D2" s="5" t="s">
        <v>201</v>
      </c>
      <c r="E2" s="5">
        <v>0</v>
      </c>
      <c r="F2" s="5" t="s">
        <v>202</v>
      </c>
      <c r="G2" s="5">
        <v>0</v>
      </c>
      <c r="I2" s="132" t="s">
        <v>78</v>
      </c>
      <c r="L2" s="52" t="s">
        <v>17</v>
      </c>
      <c r="M2" t="str">
        <f>I7</f>
        <v>Body</v>
      </c>
    </row>
    <row r="3" spans="2:13" ht="13" x14ac:dyDescent="0.3">
      <c r="B3" s="5" t="s">
        <v>63</v>
      </c>
      <c r="C3" s="135">
        <v>5</v>
      </c>
      <c r="D3" s="5" t="s">
        <v>77</v>
      </c>
      <c r="E3" s="135">
        <v>5</v>
      </c>
      <c r="F3" s="5" t="s">
        <v>86</v>
      </c>
      <c r="G3" s="5">
        <v>0</v>
      </c>
      <c r="I3" s="132" t="s">
        <v>86</v>
      </c>
      <c r="L3" s="45" t="s">
        <v>18</v>
      </c>
      <c r="M3" t="str">
        <f>I7</f>
        <v>Body</v>
      </c>
    </row>
    <row r="4" spans="2:13" ht="13.5" thickBot="1" x14ac:dyDescent="0.35">
      <c r="B4" s="5" t="s">
        <v>64</v>
      </c>
      <c r="C4" s="135">
        <v>5</v>
      </c>
      <c r="D4" s="5" t="s">
        <v>78</v>
      </c>
      <c r="E4" s="135">
        <v>0</v>
      </c>
      <c r="F4" s="5" t="s">
        <v>87</v>
      </c>
      <c r="G4" s="135">
        <v>-8</v>
      </c>
      <c r="I4" s="133" t="s">
        <v>97</v>
      </c>
      <c r="L4" s="45" t="s">
        <v>19</v>
      </c>
      <c r="M4" t="str">
        <f>I7</f>
        <v>Body</v>
      </c>
    </row>
    <row r="5" spans="2:13" ht="13.5" thickBot="1" x14ac:dyDescent="0.35">
      <c r="B5" s="5" t="s">
        <v>65</v>
      </c>
      <c r="C5" s="135">
        <v>5</v>
      </c>
      <c r="D5" s="5" t="s">
        <v>79</v>
      </c>
      <c r="E5" s="135">
        <v>5</v>
      </c>
      <c r="F5" s="5" t="s">
        <v>88</v>
      </c>
      <c r="G5" s="135">
        <v>5</v>
      </c>
      <c r="L5" s="45" t="s">
        <v>20</v>
      </c>
      <c r="M5" t="str">
        <f>I7</f>
        <v>Body</v>
      </c>
    </row>
    <row r="6" spans="2:13" ht="13" x14ac:dyDescent="0.3">
      <c r="B6" s="5" t="s">
        <v>66</v>
      </c>
      <c r="C6" s="135">
        <v>5</v>
      </c>
      <c r="D6" s="5" t="s">
        <v>80</v>
      </c>
      <c r="E6" s="135">
        <v>1</v>
      </c>
      <c r="F6" s="5" t="s">
        <v>89</v>
      </c>
      <c r="G6" s="135">
        <v>8</v>
      </c>
      <c r="I6" s="131" t="s">
        <v>225</v>
      </c>
      <c r="L6" s="45" t="s">
        <v>21</v>
      </c>
      <c r="M6" t="str">
        <f>I7</f>
        <v>Body</v>
      </c>
    </row>
    <row r="7" spans="2:13" ht="13" x14ac:dyDescent="0.3">
      <c r="B7" s="5" t="s">
        <v>73</v>
      </c>
      <c r="C7" s="135">
        <v>5</v>
      </c>
      <c r="D7" s="5" t="s">
        <v>81</v>
      </c>
      <c r="E7" s="135">
        <v>5</v>
      </c>
      <c r="F7" s="5" t="s">
        <v>90</v>
      </c>
      <c r="G7" s="135">
        <v>-8</v>
      </c>
      <c r="I7" s="132" t="s">
        <v>5</v>
      </c>
      <c r="L7" s="45" t="s">
        <v>21</v>
      </c>
      <c r="M7" t="str">
        <f>I7</f>
        <v>Body</v>
      </c>
    </row>
    <row r="8" spans="2:13" ht="13" x14ac:dyDescent="0.3">
      <c r="B8" s="5" t="s">
        <v>223</v>
      </c>
      <c r="C8" s="135">
        <v>5</v>
      </c>
      <c r="D8" s="5" t="s">
        <v>82</v>
      </c>
      <c r="E8" s="135">
        <v>5</v>
      </c>
      <c r="F8" s="5" t="s">
        <v>91</v>
      </c>
      <c r="G8" s="135">
        <v>0</v>
      </c>
      <c r="I8" s="132" t="s">
        <v>26</v>
      </c>
      <c r="L8" s="45" t="s">
        <v>21</v>
      </c>
      <c r="M8" t="str">
        <f>I7</f>
        <v>Body</v>
      </c>
    </row>
    <row r="9" spans="2:13" ht="13" x14ac:dyDescent="0.3">
      <c r="B9" s="5" t="s">
        <v>67</v>
      </c>
      <c r="C9" s="135">
        <v>5</v>
      </c>
      <c r="D9" s="5" t="s">
        <v>83</v>
      </c>
      <c r="E9" s="135">
        <v>5</v>
      </c>
      <c r="F9" s="5" t="s">
        <v>92</v>
      </c>
      <c r="G9" s="135">
        <v>15</v>
      </c>
      <c r="I9" s="132" t="s">
        <v>27</v>
      </c>
      <c r="L9" s="51" t="s">
        <v>23</v>
      </c>
      <c r="M9" t="str">
        <f>I8</f>
        <v>Coordination</v>
      </c>
    </row>
    <row r="10" spans="2:13" ht="13" x14ac:dyDescent="0.3">
      <c r="B10" s="5" t="s">
        <v>68</v>
      </c>
      <c r="C10" s="135">
        <v>5</v>
      </c>
      <c r="D10" s="5" t="s">
        <v>84</v>
      </c>
      <c r="E10" s="135">
        <v>15</v>
      </c>
      <c r="F10" s="5" t="s">
        <v>93</v>
      </c>
      <c r="G10" s="135">
        <v>-10</v>
      </c>
      <c r="I10" s="132" t="s">
        <v>28</v>
      </c>
      <c r="L10" s="45" t="s">
        <v>24</v>
      </c>
      <c r="M10" t="str">
        <f>I8</f>
        <v>Coordination</v>
      </c>
    </row>
    <row r="11" spans="2:13" ht="13" x14ac:dyDescent="0.3">
      <c r="B11" s="5" t="s">
        <v>69</v>
      </c>
      <c r="C11" s="135">
        <v>5</v>
      </c>
      <c r="D11" s="5" t="s">
        <v>85</v>
      </c>
      <c r="E11" s="135">
        <v>2</v>
      </c>
      <c r="F11" s="5" t="s">
        <v>94</v>
      </c>
      <c r="G11" s="135">
        <v>-5</v>
      </c>
      <c r="I11" s="132" t="s">
        <v>29</v>
      </c>
      <c r="L11" s="45" t="s">
        <v>24</v>
      </c>
      <c r="M11" t="str">
        <f>I8</f>
        <v>Coordination</v>
      </c>
    </row>
    <row r="12" spans="2:13" ht="13.5" thickBot="1" x14ac:dyDescent="0.35">
      <c r="B12" s="5" t="s">
        <v>75</v>
      </c>
      <c r="C12" s="135">
        <v>-8</v>
      </c>
      <c r="D12" s="5"/>
      <c r="E12" s="135"/>
      <c r="F12" s="5" t="s">
        <v>95</v>
      </c>
      <c r="G12" s="135">
        <v>-5</v>
      </c>
      <c r="I12" s="133" t="s">
        <v>30</v>
      </c>
      <c r="L12" s="45" t="s">
        <v>25</v>
      </c>
      <c r="M12" t="str">
        <f>I8</f>
        <v>Coordination</v>
      </c>
    </row>
    <row r="13" spans="2:13" ht="13" x14ac:dyDescent="0.3">
      <c r="B13" s="5" t="s">
        <v>70</v>
      </c>
      <c r="C13" s="135">
        <v>5</v>
      </c>
      <c r="D13" s="5"/>
      <c r="E13" s="135"/>
      <c r="F13" s="5" t="s">
        <v>96</v>
      </c>
      <c r="G13" s="135">
        <v>-8</v>
      </c>
      <c r="L13" s="45" t="s">
        <v>25</v>
      </c>
      <c r="M13" t="str">
        <f>I8</f>
        <v>Coordination</v>
      </c>
    </row>
    <row r="14" spans="2:13" ht="13" x14ac:dyDescent="0.3">
      <c r="B14" s="5" t="s">
        <v>71</v>
      </c>
      <c r="C14" s="135">
        <v>5</v>
      </c>
      <c r="D14" s="5"/>
      <c r="E14" s="135"/>
      <c r="F14" s="5" t="s">
        <v>97</v>
      </c>
      <c r="G14" s="135">
        <v>0</v>
      </c>
      <c r="I14" t="s">
        <v>188</v>
      </c>
      <c r="L14" s="45" t="s">
        <v>25</v>
      </c>
      <c r="M14" t="str">
        <f>I8</f>
        <v>Coordination</v>
      </c>
    </row>
    <row r="15" spans="2:13" ht="13" x14ac:dyDescent="0.3">
      <c r="B15" s="5" t="s">
        <v>72</v>
      </c>
      <c r="C15" s="135">
        <v>-5</v>
      </c>
      <c r="D15" s="5"/>
      <c r="E15" s="135"/>
      <c r="F15" s="5" t="s">
        <v>98</v>
      </c>
      <c r="G15" s="135">
        <v>-10</v>
      </c>
      <c r="L15" s="45" t="s">
        <v>31</v>
      </c>
      <c r="M15" t="str">
        <f>I8</f>
        <v>Coordination</v>
      </c>
    </row>
    <row r="16" spans="2:13" ht="13" x14ac:dyDescent="0.3">
      <c r="L16" s="51" t="s">
        <v>32</v>
      </c>
      <c r="M16" t="str">
        <f>I9</f>
        <v>Sense</v>
      </c>
    </row>
    <row r="17" spans="2:13" ht="13" x14ac:dyDescent="0.3">
      <c r="B17" s="1" t="s">
        <v>174</v>
      </c>
      <c r="C17" s="1"/>
      <c r="D17" s="1" t="s">
        <v>175</v>
      </c>
      <c r="F17" s="1" t="s">
        <v>99</v>
      </c>
      <c r="G17" s="1" t="s">
        <v>100</v>
      </c>
      <c r="I17" s="1" t="s">
        <v>101</v>
      </c>
      <c r="J17" s="1" t="s">
        <v>102</v>
      </c>
      <c r="K17" s="1"/>
      <c r="L17" s="45" t="s">
        <v>34</v>
      </c>
      <c r="M17" t="str">
        <f>I9</f>
        <v>Sense</v>
      </c>
    </row>
    <row r="18" spans="2:13" ht="13" x14ac:dyDescent="0.3">
      <c r="B18" t="s">
        <v>55</v>
      </c>
      <c r="D18" t="s">
        <v>59</v>
      </c>
      <c r="F18" t="s">
        <v>218</v>
      </c>
      <c r="G18">
        <v>0</v>
      </c>
      <c r="I18" t="s">
        <v>219</v>
      </c>
      <c r="J18">
        <v>0</v>
      </c>
      <c r="L18" s="45" t="s">
        <v>33</v>
      </c>
      <c r="M18" t="str">
        <f>I9</f>
        <v>Sense</v>
      </c>
    </row>
    <row r="19" spans="2:13" ht="13" x14ac:dyDescent="0.3">
      <c r="B19" t="s">
        <v>56</v>
      </c>
      <c r="D19" t="s">
        <v>58</v>
      </c>
      <c r="F19" t="s">
        <v>103</v>
      </c>
      <c r="G19">
        <v>1</v>
      </c>
      <c r="I19" t="s">
        <v>131</v>
      </c>
      <c r="J19">
        <v>-1</v>
      </c>
      <c r="L19" s="51" t="s">
        <v>35</v>
      </c>
      <c r="M19" t="str">
        <f>I10</f>
        <v>Mind</v>
      </c>
    </row>
    <row r="20" spans="2:13" ht="13" x14ac:dyDescent="0.3">
      <c r="B20" t="s">
        <v>57</v>
      </c>
      <c r="D20" t="s">
        <v>60</v>
      </c>
      <c r="F20" t="s">
        <v>104</v>
      </c>
      <c r="G20">
        <v>4</v>
      </c>
      <c r="I20" t="s">
        <v>132</v>
      </c>
      <c r="J20">
        <v>-2</v>
      </c>
      <c r="L20" s="45" t="s">
        <v>36</v>
      </c>
      <c r="M20" t="str">
        <f>I10</f>
        <v>Mind</v>
      </c>
    </row>
    <row r="21" spans="2:13" ht="13" x14ac:dyDescent="0.3">
      <c r="B21" t="s">
        <v>5</v>
      </c>
      <c r="D21" t="s">
        <v>61</v>
      </c>
      <c r="F21" t="s">
        <v>105</v>
      </c>
      <c r="G21">
        <v>1</v>
      </c>
      <c r="I21" t="s">
        <v>133</v>
      </c>
      <c r="J21">
        <v>-1</v>
      </c>
      <c r="L21" s="45" t="s">
        <v>36</v>
      </c>
      <c r="M21" t="str">
        <f>I10</f>
        <v>Mind</v>
      </c>
    </row>
    <row r="22" spans="2:13" ht="13" x14ac:dyDescent="0.3">
      <c r="B22" t="s">
        <v>26</v>
      </c>
      <c r="D22" t="s">
        <v>62</v>
      </c>
      <c r="F22" t="s">
        <v>106</v>
      </c>
      <c r="G22">
        <v>2</v>
      </c>
      <c r="I22" t="s">
        <v>134</v>
      </c>
      <c r="J22">
        <v>-2</v>
      </c>
      <c r="L22" s="45" t="s">
        <v>37</v>
      </c>
      <c r="M22" t="str">
        <f>I10</f>
        <v>Mind</v>
      </c>
    </row>
    <row r="23" spans="2:13" ht="13" x14ac:dyDescent="0.3">
      <c r="B23" t="s">
        <v>27</v>
      </c>
      <c r="F23" t="s">
        <v>107</v>
      </c>
      <c r="G23">
        <v>1</v>
      </c>
      <c r="I23" t="s">
        <v>135</v>
      </c>
      <c r="J23">
        <v>-1</v>
      </c>
      <c r="L23" s="45" t="s">
        <v>37</v>
      </c>
      <c r="M23" t="str">
        <f>I10</f>
        <v>Mind</v>
      </c>
    </row>
    <row r="24" spans="2:13" ht="13" x14ac:dyDescent="0.3">
      <c r="B24" t="s">
        <v>28</v>
      </c>
      <c r="F24" t="s">
        <v>108</v>
      </c>
      <c r="G24">
        <v>1</v>
      </c>
      <c r="I24" t="s">
        <v>136</v>
      </c>
      <c r="J24">
        <v>-2</v>
      </c>
      <c r="L24" s="45" t="s">
        <v>38</v>
      </c>
      <c r="M24" t="str">
        <f>I10</f>
        <v>Mind</v>
      </c>
    </row>
    <row r="25" spans="2:13" ht="13" x14ac:dyDescent="0.3">
      <c r="B25" t="s">
        <v>29</v>
      </c>
      <c r="F25" t="s">
        <v>164</v>
      </c>
      <c r="G25">
        <v>1</v>
      </c>
      <c r="I25" t="s">
        <v>137</v>
      </c>
      <c r="J25">
        <v>-4</v>
      </c>
      <c r="L25" s="45" t="s">
        <v>39</v>
      </c>
      <c r="M25" t="str">
        <f>I10</f>
        <v>Mind</v>
      </c>
    </row>
    <row r="26" spans="2:13" ht="13" x14ac:dyDescent="0.3">
      <c r="B26" t="s">
        <v>30</v>
      </c>
      <c r="F26" t="s">
        <v>163</v>
      </c>
      <c r="G26">
        <v>2</v>
      </c>
      <c r="I26" t="s">
        <v>138</v>
      </c>
      <c r="J26">
        <v>-2</v>
      </c>
      <c r="L26" s="45" t="s">
        <v>40</v>
      </c>
      <c r="M26" t="str">
        <f>I10</f>
        <v>Mind</v>
      </c>
    </row>
    <row r="27" spans="2:13" ht="13" x14ac:dyDescent="0.3">
      <c r="B27" t="str">
        <f>L2</f>
        <v>Athletics</v>
      </c>
      <c r="F27" t="s">
        <v>109</v>
      </c>
      <c r="G27">
        <v>2</v>
      </c>
      <c r="I27" t="s">
        <v>139</v>
      </c>
      <c r="J27">
        <v>-1</v>
      </c>
      <c r="L27" s="45" t="s">
        <v>41</v>
      </c>
      <c r="M27" t="str">
        <f>I10</f>
        <v>Mind</v>
      </c>
    </row>
    <row r="28" spans="2:13" ht="13" x14ac:dyDescent="0.3">
      <c r="B28" t="str">
        <f t="shared" ref="B28:B62" si="0">L3</f>
        <v>Block</v>
      </c>
      <c r="F28" t="s">
        <v>110</v>
      </c>
      <c r="G28">
        <v>2</v>
      </c>
      <c r="I28" t="s">
        <v>140</v>
      </c>
      <c r="J28">
        <v>-2</v>
      </c>
      <c r="L28" s="45" t="s">
        <v>42</v>
      </c>
      <c r="M28" t="str">
        <f>I10</f>
        <v>Mind</v>
      </c>
    </row>
    <row r="29" spans="2:13" ht="13" x14ac:dyDescent="0.3">
      <c r="B29" t="str">
        <f t="shared" si="0"/>
        <v>Brawling</v>
      </c>
      <c r="F29" t="s">
        <v>111</v>
      </c>
      <c r="G29">
        <v>1</v>
      </c>
      <c r="I29" t="s">
        <v>141</v>
      </c>
      <c r="J29">
        <v>-3</v>
      </c>
      <c r="L29" s="45" t="s">
        <v>43</v>
      </c>
      <c r="M29" t="str">
        <f>I10</f>
        <v>Mind</v>
      </c>
    </row>
    <row r="30" spans="2:13" ht="13" x14ac:dyDescent="0.3">
      <c r="B30" t="str">
        <f t="shared" si="0"/>
        <v>Endurance</v>
      </c>
      <c r="F30" t="s">
        <v>112</v>
      </c>
      <c r="G30">
        <v>3</v>
      </c>
      <c r="I30" t="s">
        <v>143</v>
      </c>
      <c r="J30">
        <v>-1</v>
      </c>
      <c r="L30" s="45" t="s">
        <v>44</v>
      </c>
      <c r="M30" t="str">
        <f>I10</f>
        <v>Mind</v>
      </c>
    </row>
    <row r="31" spans="2:13" ht="13" x14ac:dyDescent="0.3">
      <c r="B31" t="str">
        <f t="shared" si="0"/>
        <v>Melee Weapon (type)</v>
      </c>
      <c r="F31" t="s">
        <v>113</v>
      </c>
      <c r="G31">
        <v>2</v>
      </c>
      <c r="I31" t="s">
        <v>144</v>
      </c>
      <c r="J31">
        <v>-1</v>
      </c>
      <c r="L31" s="51" t="s">
        <v>45</v>
      </c>
      <c r="M31" t="str">
        <f>I11</f>
        <v>Charm</v>
      </c>
    </row>
    <row r="32" spans="2:13" ht="13" x14ac:dyDescent="0.3">
      <c r="B32" t="str">
        <f t="shared" si="0"/>
        <v>Melee Weapon (type)</v>
      </c>
      <c r="F32" t="s">
        <v>114</v>
      </c>
      <c r="G32">
        <v>1</v>
      </c>
      <c r="I32" t="s">
        <v>145</v>
      </c>
      <c r="J32">
        <v>-1</v>
      </c>
      <c r="L32" s="45" t="s">
        <v>46</v>
      </c>
      <c r="M32" t="str">
        <f>I11</f>
        <v>Charm</v>
      </c>
    </row>
    <row r="33" spans="2:13" ht="13" x14ac:dyDescent="0.3">
      <c r="B33" t="str">
        <f t="shared" si="0"/>
        <v>Melee Weapon (type)</v>
      </c>
      <c r="F33" t="s">
        <v>115</v>
      </c>
      <c r="G33">
        <v>2</v>
      </c>
      <c r="I33" t="s">
        <v>146</v>
      </c>
      <c r="J33">
        <v>-1</v>
      </c>
      <c r="L33" s="45" t="s">
        <v>47</v>
      </c>
      <c r="M33" t="str">
        <f>I11</f>
        <v>Charm</v>
      </c>
    </row>
    <row r="34" spans="2:13" ht="13" x14ac:dyDescent="0.3">
      <c r="B34" t="str">
        <f t="shared" si="0"/>
        <v>Dodge</v>
      </c>
      <c r="F34" t="s">
        <v>180</v>
      </c>
      <c r="G34">
        <v>1</v>
      </c>
      <c r="I34" t="s">
        <v>147</v>
      </c>
      <c r="J34">
        <v>-1</v>
      </c>
      <c r="L34" s="51" t="s">
        <v>48</v>
      </c>
      <c r="M34" t="str">
        <f>I12</f>
        <v>Command</v>
      </c>
    </row>
    <row r="35" spans="2:13" ht="13" x14ac:dyDescent="0.3">
      <c r="B35" t="str">
        <f t="shared" si="0"/>
        <v>Driving (type)</v>
      </c>
      <c r="F35" t="s">
        <v>181</v>
      </c>
      <c r="G35">
        <v>1</v>
      </c>
      <c r="I35" t="s">
        <v>148</v>
      </c>
      <c r="J35">
        <v>-1</v>
      </c>
      <c r="L35" s="45" t="s">
        <v>49</v>
      </c>
      <c r="M35" t="str">
        <f>I12</f>
        <v>Command</v>
      </c>
    </row>
    <row r="36" spans="2:13" ht="13" x14ac:dyDescent="0.3">
      <c r="B36" t="str">
        <f t="shared" si="0"/>
        <v>Driving (type)</v>
      </c>
      <c r="F36" t="s">
        <v>182</v>
      </c>
      <c r="G36">
        <v>1</v>
      </c>
      <c r="I36" t="s">
        <v>149</v>
      </c>
      <c r="J36">
        <v>-1</v>
      </c>
      <c r="L36" s="45" t="s">
        <v>50</v>
      </c>
      <c r="M36" t="str">
        <f>I12</f>
        <v>Command</v>
      </c>
    </row>
    <row r="37" spans="2:13" ht="13" x14ac:dyDescent="0.3">
      <c r="B37" t="str">
        <f t="shared" si="0"/>
        <v>Ranged Weapon (type)</v>
      </c>
      <c r="F37" t="s">
        <v>180</v>
      </c>
      <c r="G37">
        <v>1</v>
      </c>
      <c r="I37" t="s">
        <v>150</v>
      </c>
      <c r="J37">
        <v>-1</v>
      </c>
      <c r="L37" s="45" t="s">
        <v>51</v>
      </c>
      <c r="M37" t="str">
        <f>I12</f>
        <v>Command</v>
      </c>
    </row>
    <row r="38" spans="2:13" x14ac:dyDescent="0.25">
      <c r="B38" t="str">
        <f t="shared" si="0"/>
        <v>Ranged Weapon (type)</v>
      </c>
      <c r="F38" t="s">
        <v>146</v>
      </c>
      <c r="G38">
        <v>1</v>
      </c>
      <c r="I38" t="s">
        <v>151</v>
      </c>
      <c r="J38">
        <v>-2</v>
      </c>
    </row>
    <row r="39" spans="2:13" x14ac:dyDescent="0.25">
      <c r="B39" t="str">
        <f t="shared" si="0"/>
        <v>Ranged Weapon (type)</v>
      </c>
      <c r="F39" t="s">
        <v>116</v>
      </c>
      <c r="G39">
        <v>3</v>
      </c>
      <c r="I39" t="s">
        <v>152</v>
      </c>
      <c r="J39">
        <v>-1</v>
      </c>
    </row>
    <row r="40" spans="2:13" x14ac:dyDescent="0.25">
      <c r="B40" t="str">
        <f t="shared" si="0"/>
        <v>Stealth</v>
      </c>
      <c r="F40" t="s">
        <v>117</v>
      </c>
      <c r="G40">
        <v>1</v>
      </c>
      <c r="I40" t="s">
        <v>153</v>
      </c>
      <c r="J40">
        <v>-1</v>
      </c>
    </row>
    <row r="41" spans="2:13" x14ac:dyDescent="0.25">
      <c r="B41" t="str">
        <f t="shared" si="0"/>
        <v>Empathy</v>
      </c>
      <c r="F41" t="s">
        <v>118</v>
      </c>
      <c r="G41">
        <v>1</v>
      </c>
      <c r="I41" t="s">
        <v>154</v>
      </c>
      <c r="J41">
        <v>-4</v>
      </c>
    </row>
    <row r="42" spans="2:13" x14ac:dyDescent="0.25">
      <c r="B42" t="str">
        <f t="shared" si="0"/>
        <v>Perception</v>
      </c>
      <c r="F42" t="s">
        <v>119</v>
      </c>
      <c r="G42">
        <v>2</v>
      </c>
      <c r="I42" t="s">
        <v>155</v>
      </c>
      <c r="J42">
        <v>-1</v>
      </c>
    </row>
    <row r="43" spans="2:13" x14ac:dyDescent="0.25">
      <c r="B43" t="str">
        <f t="shared" si="0"/>
        <v>Scrutiny</v>
      </c>
      <c r="F43" t="s">
        <v>120</v>
      </c>
      <c r="G43">
        <v>2</v>
      </c>
      <c r="I43" t="s">
        <v>156</v>
      </c>
      <c r="J43">
        <v>-1</v>
      </c>
    </row>
    <row r="44" spans="2:13" x14ac:dyDescent="0.25">
      <c r="B44" t="str">
        <f t="shared" si="0"/>
        <v>First Aid</v>
      </c>
      <c r="F44" t="s">
        <v>121</v>
      </c>
      <c r="G44">
        <v>1</v>
      </c>
      <c r="I44" t="s">
        <v>157</v>
      </c>
      <c r="J44">
        <v>-3</v>
      </c>
    </row>
    <row r="45" spans="2:13" x14ac:dyDescent="0.25">
      <c r="B45" t="str">
        <f t="shared" si="0"/>
        <v>Knowledge (type)</v>
      </c>
      <c r="F45" t="s">
        <v>122</v>
      </c>
      <c r="G45">
        <v>1</v>
      </c>
      <c r="I45" t="s">
        <v>158</v>
      </c>
      <c r="J45">
        <v>-2</v>
      </c>
    </row>
    <row r="46" spans="2:13" x14ac:dyDescent="0.25">
      <c r="B46" t="str">
        <f t="shared" si="0"/>
        <v>Knowledge (type)</v>
      </c>
      <c r="F46" t="s">
        <v>123</v>
      </c>
      <c r="G46">
        <v>4</v>
      </c>
      <c r="I46" t="s">
        <v>159</v>
      </c>
      <c r="J46">
        <v>-2</v>
      </c>
    </row>
    <row r="47" spans="2:13" x14ac:dyDescent="0.25">
      <c r="B47" t="str">
        <f t="shared" si="0"/>
        <v>Language (type)</v>
      </c>
      <c r="F47" t="s">
        <v>124</v>
      </c>
      <c r="G47">
        <v>1</v>
      </c>
      <c r="I47" t="s">
        <v>142</v>
      </c>
      <c r="J47">
        <v>-1</v>
      </c>
    </row>
    <row r="48" spans="2:13" x14ac:dyDescent="0.25">
      <c r="B48" t="str">
        <f t="shared" si="0"/>
        <v>Language (type)</v>
      </c>
      <c r="F48" t="s">
        <v>177</v>
      </c>
      <c r="G48">
        <v>2</v>
      </c>
      <c r="I48" t="s">
        <v>160</v>
      </c>
      <c r="J48">
        <v>-1</v>
      </c>
    </row>
    <row r="49" spans="2:11" x14ac:dyDescent="0.25">
      <c r="B49" t="str">
        <f t="shared" si="0"/>
        <v>Medicine</v>
      </c>
      <c r="F49" t="s">
        <v>178</v>
      </c>
      <c r="G49">
        <v>2</v>
      </c>
      <c r="I49" t="s">
        <v>161</v>
      </c>
      <c r="J49">
        <v>-2</v>
      </c>
    </row>
    <row r="50" spans="2:11" x14ac:dyDescent="0.25">
      <c r="B50" t="str">
        <f t="shared" si="0"/>
        <v>Navigation</v>
      </c>
      <c r="F50" t="s">
        <v>179</v>
      </c>
      <c r="G50">
        <v>2</v>
      </c>
      <c r="I50" t="s">
        <v>162</v>
      </c>
      <c r="J50">
        <v>-1</v>
      </c>
    </row>
    <row r="51" spans="2:11" x14ac:dyDescent="0.25">
      <c r="B51" t="str">
        <f t="shared" si="0"/>
        <v>Research</v>
      </c>
      <c r="F51" t="s">
        <v>125</v>
      </c>
      <c r="G51">
        <v>2</v>
      </c>
    </row>
    <row r="52" spans="2:11" x14ac:dyDescent="0.25">
      <c r="B52" t="str">
        <f t="shared" si="0"/>
        <v>Security Systems</v>
      </c>
      <c r="F52" t="s">
        <v>126</v>
      </c>
      <c r="G52">
        <v>2</v>
      </c>
    </row>
    <row r="53" spans="2:11" x14ac:dyDescent="0.25">
      <c r="B53" t="str">
        <f t="shared" si="0"/>
        <v>Streetwise</v>
      </c>
      <c r="F53" t="s">
        <v>127</v>
      </c>
      <c r="G53">
        <v>1</v>
      </c>
      <c r="H53" s="10"/>
      <c r="I53" s="10"/>
      <c r="J53" s="10"/>
      <c r="K53" s="10"/>
    </row>
    <row r="54" spans="2:11" x14ac:dyDescent="0.25">
      <c r="B54" t="str">
        <f t="shared" si="0"/>
        <v>Survival</v>
      </c>
      <c r="F54" t="s">
        <v>128</v>
      </c>
      <c r="G54">
        <v>1</v>
      </c>
    </row>
    <row r="55" spans="2:11" x14ac:dyDescent="0.25">
      <c r="B55" t="str">
        <f t="shared" si="0"/>
        <v>Tactics</v>
      </c>
      <c r="F55" t="s">
        <v>129</v>
      </c>
      <c r="G55">
        <v>1</v>
      </c>
      <c r="H55" s="10"/>
      <c r="I55" s="10"/>
      <c r="J55" s="10"/>
      <c r="K55" s="10"/>
    </row>
    <row r="56" spans="2:11" x14ac:dyDescent="0.25">
      <c r="B56" t="str">
        <f t="shared" si="0"/>
        <v>Lie</v>
      </c>
      <c r="F56" t="s">
        <v>130</v>
      </c>
      <c r="G56">
        <v>4</v>
      </c>
    </row>
    <row r="57" spans="2:11" x14ac:dyDescent="0.25">
      <c r="B57" t="str">
        <f t="shared" si="0"/>
        <v>Performance (type)</v>
      </c>
    </row>
    <row r="58" spans="2:11" x14ac:dyDescent="0.25">
      <c r="B58" t="str">
        <f t="shared" si="0"/>
        <v>Persuasion</v>
      </c>
    </row>
    <row r="59" spans="2:11" x14ac:dyDescent="0.25">
      <c r="B59" t="str">
        <f t="shared" si="0"/>
        <v>Interrogation</v>
      </c>
    </row>
    <row r="60" spans="2:11" x14ac:dyDescent="0.25">
      <c r="B60" t="str">
        <f t="shared" si="0"/>
        <v>Intimidation</v>
      </c>
    </row>
    <row r="61" spans="2:11" x14ac:dyDescent="0.25">
      <c r="B61" t="str">
        <f t="shared" si="0"/>
        <v>Leadership</v>
      </c>
    </row>
    <row r="62" spans="2:11" x14ac:dyDescent="0.25">
      <c r="B62" t="str">
        <f t="shared" si="0"/>
        <v>Stability</v>
      </c>
    </row>
  </sheetData>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S543"/>
  <sheetViews>
    <sheetView showGridLines="0" zoomScale="85" zoomScaleNormal="85" workbookViewId="0">
      <selection activeCell="C5" sqref="C5"/>
    </sheetView>
  </sheetViews>
  <sheetFormatPr defaultColWidth="11.54296875" defaultRowHeight="12.5" x14ac:dyDescent="0.25"/>
  <cols>
    <col min="1" max="1" width="4.26953125" customWidth="1"/>
    <col min="2" max="2" width="22.1796875" bestFit="1" customWidth="1"/>
    <col min="3" max="8" width="15.7265625" style="3" customWidth="1"/>
    <col min="9" max="9" width="6.26953125" style="3" customWidth="1"/>
    <col min="10" max="10" width="4.26953125" style="3" customWidth="1"/>
    <col min="11" max="11" width="18.453125" bestFit="1" customWidth="1"/>
    <col min="12" max="12" width="8.6328125" customWidth="1"/>
    <col min="13" max="13" width="2.6328125" customWidth="1"/>
    <col min="14" max="14" width="11.7265625" customWidth="1"/>
    <col min="15" max="15" width="8.81640625" customWidth="1"/>
    <col min="16" max="17" width="11.7265625" customWidth="1"/>
    <col min="18" max="18" width="18.81640625" customWidth="1"/>
    <col min="19" max="19" width="15.54296875" customWidth="1"/>
    <col min="20" max="20" width="3.54296875" customWidth="1"/>
    <col min="21" max="21" width="28.54296875" customWidth="1"/>
    <col min="22" max="22" width="12.7265625" customWidth="1"/>
    <col min="23" max="23" width="2.81640625" customWidth="1"/>
    <col min="24" max="24" width="19.1796875" customWidth="1"/>
    <col min="25" max="25" width="16.453125" customWidth="1"/>
    <col min="26" max="26" width="5.26953125" customWidth="1"/>
    <col min="27" max="27" width="19.453125" customWidth="1"/>
    <col min="28" max="28" width="3.54296875" customWidth="1"/>
    <col min="29" max="43" width="11.54296875" customWidth="1"/>
  </cols>
  <sheetData>
    <row r="1" spans="2:15" ht="13" thickBot="1" x14ac:dyDescent="0.3"/>
    <row r="2" spans="2:15" ht="13" thickBot="1" x14ac:dyDescent="0.3">
      <c r="B2" s="168" t="s">
        <v>221</v>
      </c>
      <c r="C2" s="169"/>
      <c r="D2" s="169"/>
      <c r="E2" s="169"/>
      <c r="F2" s="169"/>
      <c r="G2" s="169"/>
      <c r="H2" s="170"/>
    </row>
    <row r="3" spans="2:15" ht="13" thickBot="1" x14ac:dyDescent="0.3"/>
    <row r="4" spans="2:15" ht="13.5" thickBot="1" x14ac:dyDescent="0.35">
      <c r="B4" s="50" t="s">
        <v>0</v>
      </c>
      <c r="C4" s="49" t="s">
        <v>9</v>
      </c>
      <c r="D4" s="47" t="s">
        <v>14</v>
      </c>
      <c r="E4" s="47" t="s">
        <v>169</v>
      </c>
      <c r="F4" s="47" t="s">
        <v>170</v>
      </c>
      <c r="G4" s="47" t="s">
        <v>15</v>
      </c>
      <c r="H4" s="78" t="s">
        <v>1</v>
      </c>
      <c r="I4" s="84" t="s">
        <v>220</v>
      </c>
      <c r="J4" s="6"/>
      <c r="K4" s="50" t="s">
        <v>167</v>
      </c>
      <c r="L4" s="59" t="s">
        <v>1</v>
      </c>
      <c r="N4" s="40" t="s">
        <v>172</v>
      </c>
      <c r="O4" s="41">
        <f>O5-SUM(O6:O9)</f>
        <v>196</v>
      </c>
    </row>
    <row r="5" spans="2:15" ht="13" x14ac:dyDescent="0.3">
      <c r="B5" s="51" t="str">
        <f>Database!I7</f>
        <v>Body</v>
      </c>
      <c r="C5" s="108">
        <v>2</v>
      </c>
      <c r="D5" s="71">
        <f>IF(COUNTIF(Powers!$D$5:$N$5,B5)&gt;0,Powers!$C$8,0)+IF(COUNTIF(Powers!$D$23:$N$23,B5)&gt;0,Powers!$C$26,0)+IF(COUNTIF(Powers!$D$41:$N$41,B5)&gt;0,Powers!$C$44,0)+IF(COUNTIF(Powers!$D$59:$N$458,B5)&gt;0,Powers!$C$62,0)+IF(COUNTIF(Powers!$D$77:$N$77,B5)&gt;0,Powers!$C$80,0)+IF(COUNTIF(Powers!$D$95:$N$95,B5)&gt;0,Powers!$C$98,0)+IF(COUNTIF(Powers!$D$113:$N$113,B5)&gt;0,Powers!$C$116,0)+IF(COUNTIF(Powers!$D$131:$N$131,B5)&gt;0,Powers!$C$134,0)</f>
        <v>0</v>
      </c>
      <c r="E5" s="72">
        <f>IF(COUNTIF(Powers!$D$5:$N$5,B5)&gt;0,Powers!$C$9,0)+IF(COUNTIF(Powers!$D$23:$N$23,B5)&gt;0,Powers!$C$27,0)+IF(COUNTIF(Powers!$D$41:$N$41,B5)&gt;0,Powers!$C$45,0)+IF(COUNTIF(Powers!$D$59:$N$59,B5)&gt;0,Powers!$C$63,0)+IF(COUNTIF(Powers!$D$77:$N$77,B5)&gt;0,Powers!$C$81,0)+IF(COUNTIF(Powers!$D$95:$N$95,B5)&gt;0,Powers!$C$99,0)+IF(COUNTIF(Powers!$D$113:$N$113,B5)&gt;0,Powers!$C$117,0)+IF(COUNTIF(Powers!$D$131:$N$131,B5)&gt;0,Powers!$C$135,0)</f>
        <v>0</v>
      </c>
      <c r="F5" s="73">
        <f>IF(COUNTIF(Powers!$D$5:$N$5,B5)&gt;0,Powers!$C$10,0)+IF(COUNTIF(Powers!$D$23:$N$23,B5)&gt;0,Powers!$C$28,0)+IF(COUNTIF(Powers!$D$41:$N$41,B5)&gt;0,Powers!$C$46,0)+IF(COUNTIF(Powers!$D$59:$N$458,B5)&gt;0,Powers!$C$64,0)+IF(COUNTIF(Powers!$D$77:$N$77,B5)&gt;0,Powers!$C$82,0)+IF(COUNTIF(Powers!$D$95:$N$95,B5)&gt;0,Powers!$C$100,0)+IF(COUNTIF(Powers!$D$113:$N$113,B5)&gt;0,Powers!$C$118,0)+IF(COUNTIF(Powers!$D$131:$N$131,B5)&gt;0,Powers!$C$136,0)</f>
        <v>0</v>
      </c>
      <c r="G5" s="53" t="str">
        <f>CONCATENATE(C5+IF(D5&gt;0,D5,0),"D",IF(E5&gt;0,_xlfn.CONCAT(" + ",E5,"HD"),""),IF(F5&gt;0,_xlfn.CONCAT(" + ",F5,"WD"),""))</f>
        <v>2D</v>
      </c>
      <c r="H5" s="79">
        <f>C5*5</f>
        <v>10</v>
      </c>
      <c r="I5" s="83">
        <f>IF(SUM(D5:F5)&gt;0,C5,0)</f>
        <v>0</v>
      </c>
      <c r="J5" s="6"/>
      <c r="K5" s="113" t="s">
        <v>166</v>
      </c>
      <c r="L5" s="130">
        <f>INDEX(Database!$B$1:$C$15,MATCH(K5,Database!$B$1:$B$15,0),2)</f>
        <v>0</v>
      </c>
      <c r="N5" s="38" t="s">
        <v>4</v>
      </c>
      <c r="O5" s="39">
        <v>256</v>
      </c>
    </row>
    <row r="6" spans="2:15" ht="13" x14ac:dyDescent="0.3">
      <c r="B6" s="51" t="str">
        <f>Database!I8</f>
        <v>Coordination</v>
      </c>
      <c r="C6" s="109">
        <v>2</v>
      </c>
      <c r="D6" s="71">
        <f>IF(COUNTIF(Powers!$D$5:$N$5,B6)&gt;0,Powers!$C$8,0)+IF(COUNTIF(Powers!$D$23:$N$23,B6)&gt;0,Powers!$C$26,0)+IF(COUNTIF(Powers!$D$41:$N$41,B6)&gt;0,Powers!$C$44,0)+IF(COUNTIF(Powers!$D$59:$N$458,B6)&gt;0,Powers!$C$62,0)+IF(COUNTIF(Powers!$D$77:$N$77,B6)&gt;0,Powers!$C$80,0)+IF(COUNTIF(Powers!$D$95:$N$95,B6)&gt;0,Powers!$C$98,0)+IF(COUNTIF(Powers!$D$113:$N$113,B6)&gt;0,Powers!$C$116,0)+IF(COUNTIF(Powers!$D$131:$N$131,B6)&gt;0,Powers!$C$134,0)</f>
        <v>0</v>
      </c>
      <c r="E6" s="72">
        <f>IF(COUNTIF(Powers!$D$5:$N$5,B6)&gt;0,Powers!$C$9,0)+IF(COUNTIF(Powers!$D$23:$N$23,B6)&gt;0,Powers!$C$27,0)+IF(COUNTIF(Powers!$D$41:$N$41,B6)&gt;0,Powers!$C$45,0)+IF(COUNTIF(Powers!$D$59:$N$59,B6)&gt;0,Powers!$C$63,0)+IF(COUNTIF(Powers!$D$77:$N$77,B6)&gt;0,Powers!$C$81,0)+IF(COUNTIF(Powers!$D$95:$N$95,B6)&gt;0,Powers!$C$99,0)+IF(COUNTIF(Powers!$D$113:$N$113,B6)&gt;0,Powers!$C$117,0)+IF(COUNTIF(Powers!$D$131:$N$131,B6)&gt;0,Powers!$C$135,0)</f>
        <v>0</v>
      </c>
      <c r="F6" s="73">
        <f>IF(COUNTIF(Powers!$D$5:$N$5,B6)&gt;0,Powers!$C$10,0)+IF(COUNTIF(Powers!$D$23:$N$23,B6)&gt;0,Powers!$C$28,0)+IF(COUNTIF(Powers!$D$41:$N$41,B6)&gt;0,Powers!$C$46,0)+IF(COUNTIF(Powers!$D$59:$N$458,B6)&gt;0,Powers!$C$64,0)+IF(COUNTIF(Powers!$D$77:$N$77,B6)&gt;0,Powers!$C$82,0)+IF(COUNTIF(Powers!$D$95:$N$95,B6)&gt;0,Powers!$C$100,0)+IF(COUNTIF(Powers!$D$113:$N$113,B6)&gt;0,Powers!$C$118,0)+IF(COUNTIF(Powers!$D$131:$N$131,B6)&gt;0,Powers!$C$136,0)</f>
        <v>0</v>
      </c>
      <c r="G6" s="55" t="str">
        <f>CONCATENATE(C6+IF(D6&gt;0,D6,0),"D",IF(E6&gt;0,_xlfn.CONCAT(" + ",E6,"HD"),""),IF(F6&gt;0,_xlfn.CONCAT(" + ",F6,"WD"),""))</f>
        <v>2D</v>
      </c>
      <c r="H6" s="79">
        <f t="shared" ref="H6:H10" si="0">C6*5</f>
        <v>10</v>
      </c>
      <c r="I6" s="80">
        <f t="shared" ref="I6:I10" si="1">IF(SUM(D6:F6)&gt;0,C6,0)</f>
        <v>0</v>
      </c>
      <c r="J6" s="6"/>
      <c r="K6" s="113" t="str">
        <f>Database!$B$2</f>
        <v>Any Source:</v>
      </c>
      <c r="L6" s="130">
        <f>INDEX(Database!$B$1:$C$15,MATCH(K6,Database!$B$1:$B$15,0),2)</f>
        <v>0</v>
      </c>
      <c r="N6" s="33" t="s">
        <v>168</v>
      </c>
      <c r="O6" s="34">
        <f>SUM(L5:L9, L11:L15, L17:L21)-MAX(L5:L9)</f>
        <v>0</v>
      </c>
    </row>
    <row r="7" spans="2:15" ht="13" x14ac:dyDescent="0.3">
      <c r="B7" s="51" t="str">
        <f>Database!I9</f>
        <v>Sense</v>
      </c>
      <c r="C7" s="109">
        <v>2</v>
      </c>
      <c r="D7" s="71">
        <f>IF(COUNTIF(Powers!$D$5:$N$5,B7)&gt;0,Powers!$C$8,0)+IF(COUNTIF(Powers!$D$23:$N$23,B7)&gt;0,Powers!$C$26,0)+IF(COUNTIF(Powers!$D$41:$N$41,B7)&gt;0,Powers!$C$44,0)+IF(COUNTIF(Powers!$D$59:$N$458,B7)&gt;0,Powers!$C$62,0)+IF(COUNTIF(Powers!$D$77:$N$77,B7)&gt;0,Powers!$C$80,0)+IF(COUNTIF(Powers!$D$95:$N$95,B7)&gt;0,Powers!$C$98,0)+IF(COUNTIF(Powers!$D$113:$N$113,B7)&gt;0,Powers!$C$116,0)+IF(COUNTIF(Powers!$D$131:$N$131,B7)&gt;0,Powers!$C$134,0)</f>
        <v>0</v>
      </c>
      <c r="E7" s="72">
        <f>IF(COUNTIF(Powers!$D$5:$N$5,B7)&gt;0,Powers!$C$9,0)+IF(COUNTIF(Powers!$D$23:$N$23,B7)&gt;0,Powers!$C$27,0)+IF(COUNTIF(Powers!$D$41:$N$41,B7)&gt;0,Powers!$C$45,0)+IF(COUNTIF(Powers!$D$59:$N$59,B7)&gt;0,Powers!$C$63,0)+IF(COUNTIF(Powers!$D$77:$N$77,B7)&gt;0,Powers!$C$81,0)+IF(COUNTIF(Powers!$D$95:$N$95,B7)&gt;0,Powers!$C$99,0)+IF(COUNTIF(Powers!$D$113:$N$113,B7)&gt;0,Powers!$C$117,0)+IF(COUNTIF(Powers!$D$131:$N$131,B7)&gt;0,Powers!$C$135,0)</f>
        <v>0</v>
      </c>
      <c r="F7" s="73">
        <f>IF(COUNTIF(Powers!$D$5:$N$5,B7)&gt;0,Powers!$C$10,0)+IF(COUNTIF(Powers!$D$23:$N$23,B7)&gt;0,Powers!$C$28,0)+IF(COUNTIF(Powers!$D$41:$N$41,B7)&gt;0,Powers!$C$46,0)+IF(COUNTIF(Powers!$D$59:$N$458,B7)&gt;0,Powers!$C$64,0)+IF(COUNTIF(Powers!$D$77:$N$77,B7)&gt;0,Powers!$C$82,0)+IF(COUNTIF(Powers!$D$95:$N$95,B7)&gt;0,Powers!$C$100,0)+IF(COUNTIF(Powers!$D$113:$N$113,B7)&gt;0,Powers!$C$118,0)+IF(COUNTIF(Powers!$D$131:$N$131,B7)&gt;0,Powers!$C$136,0)</f>
        <v>0</v>
      </c>
      <c r="G7" s="55" t="str">
        <f t="shared" ref="G7:G10" si="2">CONCATENATE(C7+IF(D7&gt;0,D7,0),"D",IF(E7&gt;0,_xlfn.CONCAT(" + ",E7,"HD"),""),IF(F7&gt;0,_xlfn.CONCAT(" + ",F7,"WD"),""))</f>
        <v>2D</v>
      </c>
      <c r="H7" s="79">
        <f t="shared" si="0"/>
        <v>10</v>
      </c>
      <c r="I7" s="80">
        <f t="shared" si="1"/>
        <v>0</v>
      </c>
      <c r="J7" s="6"/>
      <c r="K7" s="113" t="str">
        <f>Database!$B$2</f>
        <v>Any Source:</v>
      </c>
      <c r="L7" s="130">
        <f>INDEX(Database!$B$1:$C$15,MATCH(K7,Database!$B$1:$B$15,0),2)</f>
        <v>0</v>
      </c>
      <c r="N7" s="35" t="s">
        <v>2</v>
      </c>
      <c r="O7" s="34">
        <f>SUM(H5:H10,O24:O25)</f>
        <v>60</v>
      </c>
    </row>
    <row r="8" spans="2:15" ht="13" x14ac:dyDescent="0.3">
      <c r="B8" s="51" t="str">
        <f>Database!I10</f>
        <v>Mind</v>
      </c>
      <c r="C8" s="109">
        <v>2</v>
      </c>
      <c r="D8" s="71">
        <f>IF(COUNTIF(Powers!$D$5:$N$5,B8)&gt;0,Powers!$C$8,0)+IF(COUNTIF(Powers!$D$23:$N$23,B8)&gt;0,Powers!$C$26,0)+IF(COUNTIF(Powers!$D$41:$N$41,B8)&gt;0,Powers!$C$44,0)+IF(COUNTIF(Powers!$D$59:$N$458,B8)&gt;0,Powers!$C$62,0)+IF(COUNTIF(Powers!$D$77:$N$77,B8)&gt;0,Powers!$C$80,0)+IF(COUNTIF(Powers!$D$95:$N$95,B8)&gt;0,Powers!$C$98,0)+IF(COUNTIF(Powers!$D$113:$N$113,B8)&gt;0,Powers!$C$116,0)+IF(COUNTIF(Powers!$D$131:$N$131,B8)&gt;0,Powers!$C$134,0)</f>
        <v>0</v>
      </c>
      <c r="E8" s="72">
        <f>IF(COUNTIF(Powers!$D$5:$N$5,B8)&gt;0,Powers!$C$9,0)+IF(COUNTIF(Powers!$D$23:$N$23,B8)&gt;0,Powers!$C$27,0)+IF(COUNTIF(Powers!$D$41:$N$41,B8)&gt;0,Powers!$C$45,0)+IF(COUNTIF(Powers!$D$59:$N$59,B8)&gt;0,Powers!$C$63,0)+IF(COUNTIF(Powers!$D$77:$N$77,B8)&gt;0,Powers!$C$81,0)+IF(COUNTIF(Powers!$D$95:$N$95,B8)&gt;0,Powers!$C$99,0)+IF(COUNTIF(Powers!$D$113:$N$113,B8)&gt;0,Powers!$C$117,0)+IF(COUNTIF(Powers!$D$131:$N$131,B8)&gt;0,Powers!$C$135,0)</f>
        <v>0</v>
      </c>
      <c r="F8" s="73">
        <f>IF(COUNTIF(Powers!$D$5:$N$5,B8)&gt;0,Powers!$C$10,0)+IF(COUNTIF(Powers!$D$23:$N$23,B8)&gt;0,Powers!$C$28,0)+IF(COUNTIF(Powers!$D$41:$N$41,B8)&gt;0,Powers!$C$46,0)+IF(COUNTIF(Powers!$D$59:$N$458,B8)&gt;0,Powers!$C$64,0)+IF(COUNTIF(Powers!$D$77:$N$77,B8)&gt;0,Powers!$C$82,0)+IF(COUNTIF(Powers!$D$95:$N$95,B8)&gt;0,Powers!$C$100,0)+IF(COUNTIF(Powers!$D$113:$N$113,B8)&gt;0,Powers!$C$118,0)+IF(COUNTIF(Powers!$D$131:$N$131,B8)&gt;0,Powers!$C$136,0)</f>
        <v>0</v>
      </c>
      <c r="G8" s="55" t="str">
        <f t="shared" si="2"/>
        <v>2D</v>
      </c>
      <c r="H8" s="79">
        <f t="shared" si="0"/>
        <v>10</v>
      </c>
      <c r="I8" s="80">
        <f t="shared" si="1"/>
        <v>0</v>
      </c>
      <c r="J8" s="6"/>
      <c r="K8" s="113" t="str">
        <f>Database!$B$2</f>
        <v>Any Source:</v>
      </c>
      <c r="L8" s="130">
        <f>INDEX(Database!$B$1:$C$15,MATCH(K8,Database!$B$1:$B$15,0),2)</f>
        <v>0</v>
      </c>
      <c r="N8" s="35" t="s">
        <v>3</v>
      </c>
      <c r="O8" s="34">
        <f>SUM(H13:H21,H24:H32,H35:H39,H42:H55,H58:H62,H65:H70,G73:G74)</f>
        <v>0</v>
      </c>
    </row>
    <row r="9" spans="2:15" ht="13.5" thickBot="1" x14ac:dyDescent="0.35">
      <c r="B9" s="51" t="str">
        <f>Database!I11</f>
        <v>Charm</v>
      </c>
      <c r="C9" s="109">
        <v>2</v>
      </c>
      <c r="D9" s="71">
        <f>IF(COUNTIF(Powers!$D$5:$N$5,B9)&gt;0,Powers!$C$8,0)+IF(COUNTIF(Powers!$D$23:$N$23,B9)&gt;0,Powers!$C$26,0)+IF(COUNTIF(Powers!$D$41:$N$41,B9)&gt;0,Powers!$C$44,0)+IF(COUNTIF(Powers!$D$59:$N$458,B9)&gt;0,Powers!$C$62,0)+IF(COUNTIF(Powers!$D$77:$N$77,B9)&gt;0,Powers!$C$80,0)+IF(COUNTIF(Powers!$D$95:$N$95,B9)&gt;0,Powers!$C$98,0)+IF(COUNTIF(Powers!$D$113:$N$113,B9)&gt;0,Powers!$C$116,0)+IF(COUNTIF(Powers!$D$131:$N$131,B9)&gt;0,Powers!$C$134,0)</f>
        <v>0</v>
      </c>
      <c r="E9" s="72">
        <f>IF(COUNTIF(Powers!$D$5:$N$5,B9)&gt;0,Powers!$C$9,0)+IF(COUNTIF(Powers!$D$23:$N$23,B9)&gt;0,Powers!$C$27,0)+IF(COUNTIF(Powers!$D$41:$N$41,B9)&gt;0,Powers!$C$45,0)+IF(COUNTIF(Powers!$D$59:$N$59,B9)&gt;0,Powers!$C$63,0)+IF(COUNTIF(Powers!$D$77:$N$77,B9)&gt;0,Powers!$C$81,0)+IF(COUNTIF(Powers!$D$95:$N$95,B9)&gt;0,Powers!$C$99,0)+IF(COUNTIF(Powers!$D$113:$N$113,B9)&gt;0,Powers!$C$117,0)+IF(COUNTIF(Powers!$D$131:$N$131,B9)&gt;0,Powers!$C$135,0)</f>
        <v>0</v>
      </c>
      <c r="F9" s="73">
        <f>IF(COUNTIF(Powers!$D$5:$N$5,B9)&gt;0,Powers!$C$10,0)+IF(COUNTIF(Powers!$D$23:$N$23,B9)&gt;0,Powers!$C$28,0)+IF(COUNTIF(Powers!$D$41:$N$41,B9)&gt;0,Powers!$C$46,0)+IF(COUNTIF(Powers!$D$59:$N$458,B9)&gt;0,Powers!$C$64,0)+IF(COUNTIF(Powers!$D$77:$N$77,B9)&gt;0,Powers!$C$82,0)+IF(COUNTIF(Powers!$D$95:$N$95,B9)&gt;0,Powers!$C$100,0)+IF(COUNTIF(Powers!$D$113:$N$113,B9)&gt;0,Powers!$C$118,0)+IF(COUNTIF(Powers!$D$131:$N$131,B9)&gt;0,Powers!$C$136,0)</f>
        <v>0</v>
      </c>
      <c r="G9" s="55" t="str">
        <f t="shared" si="2"/>
        <v>2D</v>
      </c>
      <c r="H9" s="79">
        <f t="shared" si="0"/>
        <v>10</v>
      </c>
      <c r="I9" s="80">
        <f t="shared" si="1"/>
        <v>0</v>
      </c>
      <c r="J9" s="6"/>
      <c r="K9" s="113" t="str">
        <f>Database!$B$2</f>
        <v>Any Source:</v>
      </c>
      <c r="L9" s="130">
        <f>INDEX(Database!$B$1:$C$15,MATCH(K9,Database!$B$1:$B$15,0),2)</f>
        <v>0</v>
      </c>
      <c r="N9" s="36" t="s">
        <v>165</v>
      </c>
      <c r="O9" s="37">
        <f>Powers!C6+Powers!C24+Powers!C42+Powers!C60+Powers!C78+Powers!C96+Powers!C114+Powers!C132</f>
        <v>0</v>
      </c>
    </row>
    <row r="10" spans="2:15" ht="13.5" thickBot="1" x14ac:dyDescent="0.35">
      <c r="B10" s="51" t="str">
        <f>Database!I12</f>
        <v>Command</v>
      </c>
      <c r="C10" s="110">
        <v>2</v>
      </c>
      <c r="D10" s="71">
        <f>IF(COUNTIF(Powers!$D$5:$N$5,B10)&gt;0,Powers!$C$8,0)+IF(COUNTIF(Powers!$D$23:$N$23,B10)&gt;0,Powers!$C$26,0)+IF(COUNTIF(Powers!$D$41:$N$41,B10)&gt;0,Powers!$C$44,0)+IF(COUNTIF(Powers!$D$59:$N$458,B10)&gt;0,Powers!$C$62,0)+IF(COUNTIF(Powers!$D$77:$N$77,B10)&gt;0,Powers!$C$80,0)+IF(COUNTIF(Powers!$D$95:$N$95,B10)&gt;0,Powers!$C$98,0)+IF(COUNTIF(Powers!$D$113:$N$113,B10)&gt;0,Powers!$C$116,0)+IF(COUNTIF(Powers!$D$131:$N$131,B10)&gt;0,Powers!$C$134,0)</f>
        <v>0</v>
      </c>
      <c r="E10" s="72">
        <f>IF(COUNTIF(Powers!$D$5:$N$5,B10)&gt;0,Powers!$C$9,0)+IF(COUNTIF(Powers!$D$23:$N$23,B10)&gt;0,Powers!$C$27,0)+IF(COUNTIF(Powers!$D$41:$N$41,B10)&gt;0,Powers!$C$45,0)+IF(COUNTIF(Powers!$D$59:$N$59,B10)&gt;0,Powers!$C$63,0)+IF(COUNTIF(Powers!$D$77:$N$77,B10)&gt;0,Powers!$C$81,0)+IF(COUNTIF(Powers!$D$95:$N$95,B10)&gt;0,Powers!$C$99,0)+IF(COUNTIF(Powers!$D$113:$N$113,B10)&gt;0,Powers!$C$117,0)+IF(COUNTIF(Powers!$D$131:$N$131,B10)&gt;0,Powers!$C$135,0)</f>
        <v>0</v>
      </c>
      <c r="F10" s="73">
        <f>IF(COUNTIF(Powers!$D$5:$N$5,B10)&gt;0,Powers!$C$10,0)+IF(COUNTIF(Powers!$D$23:$N$23,B10)&gt;0,Powers!$C$28,0)+IF(COUNTIF(Powers!$D$41:$N$41,B10)&gt;0,Powers!$C$46,0)+IF(COUNTIF(Powers!$D$59:$N$458,B10)&gt;0,Powers!$C$64,0)+IF(COUNTIF(Powers!$D$77:$N$77,B10)&gt;0,Powers!$C$82,0)+IF(COUNTIF(Powers!$D$95:$N$95,B10)&gt;0,Powers!$C$100,0)+IF(COUNTIF(Powers!$D$113:$N$113,B10)&gt;0,Powers!$C$118,0)+IF(COUNTIF(Powers!$D$131:$N$131,B10)&gt;0,Powers!$C$136,0)</f>
        <v>0</v>
      </c>
      <c r="G10" s="57" t="str">
        <f t="shared" si="2"/>
        <v>2D</v>
      </c>
      <c r="H10" s="79">
        <f t="shared" si="0"/>
        <v>10</v>
      </c>
      <c r="I10" s="81">
        <f t="shared" si="1"/>
        <v>0</v>
      </c>
      <c r="J10" s="6"/>
      <c r="K10" s="50" t="s">
        <v>53</v>
      </c>
      <c r="L10" s="59" t="s">
        <v>1</v>
      </c>
    </row>
    <row r="11" spans="2:15" ht="13" thickBot="1" x14ac:dyDescent="0.3">
      <c r="C11" s="60"/>
      <c r="D11" s="60"/>
      <c r="K11" s="113" t="s">
        <v>201</v>
      </c>
      <c r="L11" s="130">
        <f>INDEX(Database!$D$1:$E$15,MATCH(K11,Database!$D$1:$D$15,0),2)</f>
        <v>0</v>
      </c>
    </row>
    <row r="12" spans="2:15" ht="13.5" thickBot="1" x14ac:dyDescent="0.35">
      <c r="B12" s="138" t="s">
        <v>190</v>
      </c>
      <c r="C12" s="61" t="s">
        <v>9</v>
      </c>
      <c r="D12" s="61" t="s">
        <v>14</v>
      </c>
      <c r="E12" s="47" t="s">
        <v>169</v>
      </c>
      <c r="F12" s="47" t="s">
        <v>170</v>
      </c>
      <c r="G12" s="47" t="s">
        <v>15</v>
      </c>
      <c r="H12" s="48" t="s">
        <v>1</v>
      </c>
      <c r="I12" s="6"/>
      <c r="J12" s="6"/>
      <c r="K12" s="113" t="str">
        <f>Database!$D$2</f>
        <v>Any Permission:</v>
      </c>
      <c r="L12" s="130">
        <f>INDEX(Database!$D$1:$E$15,MATCH(K12,Database!$D$1:$D$15,0),2)</f>
        <v>0</v>
      </c>
      <c r="N12" s="171" t="s">
        <v>52</v>
      </c>
      <c r="O12" s="172"/>
    </row>
    <row r="13" spans="2:15" ht="13" x14ac:dyDescent="0.3">
      <c r="B13" s="52" t="str">
        <f>Database!L2</f>
        <v>Athletics</v>
      </c>
      <c r="C13" s="108">
        <v>0</v>
      </c>
      <c r="D13" s="71">
        <f>IF(COUNTIF(Powers!$D$5:$N$5,B13)&gt;0,Powers!$C$8,0)+IF(COUNTIF(Powers!$D$23:$N$23,B13)&gt;0,Powers!$C$26,0)+IF(COUNTIF(Powers!$D$41:$N$41,B13)&gt;0,Powers!$C$44,0)+IF(COUNTIF(Powers!$D$59:$N$458,B13)&gt;0,Powers!$C$62,0)+IF(COUNTIF(Powers!$D$77:$N$77,B13)&gt;0,Powers!$C$80,0)+IF(COUNTIF(Powers!$D$95:$N$95,B13)&gt;0,Powers!$C$98,0)+IF(COUNTIF(Powers!$D$113:$N$113,B13)&gt;0,Powers!$C$116,0)+IF(COUNTIF(Powers!$D$131:$N$131,B13)&gt;0,Powers!$C$134,0)</f>
        <v>0</v>
      </c>
      <c r="E13" s="72">
        <f>IF(COUNTIF(Powers!$D$5:$N$5,B13)&gt;0,Powers!$C$9,0)+IF(COUNTIF(Powers!$D$23:$N$23,B13)&gt;0,Powers!$C$27,0)+IF(COUNTIF(Powers!$D$41:$N$41,B13)&gt;0,Powers!$C$45,0)+IF(COUNTIF(Powers!$D$59:$N$59,B13)&gt;0,Powers!$C$63,0)+IF(COUNTIF(Powers!$D$77:$N$77,B13)&gt;0,Powers!$C$81,0)+IF(COUNTIF(Powers!$D$95:$N$95,B13)&gt;0,Powers!$C$99,0)+IF(COUNTIF(Powers!$D$113:$N$113,B13)&gt;0,Powers!$C$117,0)+IF(COUNTIF(Powers!$D$131:$N$131,B13)&gt;0,Powers!$C$135,0)</f>
        <v>0</v>
      </c>
      <c r="F13" s="73">
        <f>IF(COUNTIF(Powers!$D$5:$N$5,B13)&gt;0,Powers!$C$10,0)+IF(COUNTIF(Powers!$D$23:$N$23,B13)&gt;0,Powers!$C$28,0)+IF(COUNTIF(Powers!$D$41:$N$41,B13)&gt;0,Powers!$C$46,0)+IF(COUNTIF(Powers!$D$59:$N$458,B13)&gt;0,Powers!$C$64,0)+IF(COUNTIF(Powers!$D$77:$N$77,B13)&gt;0,Powers!$C$82,0)+IF(COUNTIF(Powers!$D$95:$N$95,B13)&gt;0,Powers!$C$100,0)+IF(COUNTIF(Powers!$D$113:$N$113,B13)&gt;0,Powers!$C$118,0)+IF(COUNTIF(Powers!$D$131:$N$131,B13)&gt;0,Powers!$C$136,0)</f>
        <v>0</v>
      </c>
      <c r="G13" s="53" t="str">
        <f>CONCATENATE(C$5+D$5+C13+D13,"D",IF(E$5+E13&gt;0,_xlfn.CONCAT(" + ",E$5+E13,"HD"),""),IF(F$5+F13&gt;0,_xlfn.CONCAT(" + ",F$5+F13,"WD"),""))</f>
        <v>2D</v>
      </c>
      <c r="H13" s="54">
        <f>C13*2</f>
        <v>0</v>
      </c>
      <c r="I13" s="76"/>
      <c r="J13" s="6"/>
      <c r="K13" s="113" t="str">
        <f>Database!$D$2</f>
        <v>Any Permission:</v>
      </c>
      <c r="L13" s="130">
        <f>INDEX(Database!$D$1:$E$15,MATCH(K13,Database!$D$1:$D$15,0),2)</f>
        <v>0</v>
      </c>
      <c r="N13" s="175" t="str">
        <f>_xlfn.TEXTJOIN(", ", TRUE, IF(K5&lt;&gt;Database!B2,K5,""), IF(K6&lt;&gt;Database!B2,K6,""), IF(K7&lt;&gt;Database!B2,K7,""), IF(K8&lt;&gt;Database!B2,K8,""), IF(K9&lt;&gt;Database!B2,K9,""))</f>
        <v/>
      </c>
      <c r="O13" s="176"/>
    </row>
    <row r="14" spans="2:15" ht="13" x14ac:dyDescent="0.3">
      <c r="B14" s="45" t="str">
        <f>Database!L3</f>
        <v>Block</v>
      </c>
      <c r="C14" s="109">
        <v>0</v>
      </c>
      <c r="D14" s="71">
        <f>IF(COUNTIF(Powers!$D$5:$N$5,B14)&gt;0,Powers!$C$8,0)+IF(COUNTIF(Powers!$D$23:$N$23,B14)&gt;0,Powers!$C$26,0)+IF(COUNTIF(Powers!$D$41:$N$41,B14)&gt;0,Powers!$C$44,0)+IF(COUNTIF(Powers!$D$59:$N$458,B14)&gt;0,Powers!$C$62,0)+IF(COUNTIF(Powers!$D$77:$N$77,B14)&gt;0,Powers!$C$80,0)+IF(COUNTIF(Powers!$D$95:$N$95,B14)&gt;0,Powers!$C$98,0)+IF(COUNTIF(Powers!$D$113:$N$113,B14)&gt;0,Powers!$C$116,0)+IF(COUNTIF(Powers!$D$131:$N$131,B14)&gt;0,Powers!$C$134,0)</f>
        <v>0</v>
      </c>
      <c r="E14" s="72">
        <f>IF(COUNTIF(Powers!$D$5:$N$5,B14)&gt;0,Powers!$C$9,0)+IF(COUNTIF(Powers!$D$23:$N$23,B14)&gt;0,Powers!$C$27,0)+IF(COUNTIF(Powers!$D$41:$N$41,B14)&gt;0,Powers!$C$45,0)+IF(COUNTIF(Powers!$D$59:$N$59,B14)&gt;0,Powers!$C$63,0)+IF(COUNTIF(Powers!$D$77:$N$77,B14)&gt;0,Powers!$C$81,0)+IF(COUNTIF(Powers!$D$95:$N$95,B14)&gt;0,Powers!$C$99,0)+IF(COUNTIF(Powers!$D$113:$N$113,B14)&gt;0,Powers!$C$117,0)+IF(COUNTIF(Powers!$D$131:$N$131,B14)&gt;0,Powers!$C$135,0)</f>
        <v>0</v>
      </c>
      <c r="F14" s="73">
        <f>IF(COUNTIF(Powers!$D$5:$N$5,B14)&gt;0,Powers!$C$10,0)+IF(COUNTIF(Powers!$D$23:$N$23,B14)&gt;0,Powers!$C$28,0)+IF(COUNTIF(Powers!$D$41:$N$41,B14)&gt;0,Powers!$C$46,0)+IF(COUNTIF(Powers!$D$59:$N$458,B14)&gt;0,Powers!$C$64,0)+IF(COUNTIF(Powers!$D$77:$N$77,B14)&gt;0,Powers!$C$82,0)+IF(COUNTIF(Powers!$D$95:$N$95,B14)&gt;0,Powers!$C$100,0)+IF(COUNTIF(Powers!$D$113:$N$113,B14)&gt;0,Powers!$C$118,0)+IF(COUNTIF(Powers!$D$131:$N$131,B14)&gt;0,Powers!$C$136,0)</f>
        <v>0</v>
      </c>
      <c r="G14" s="55" t="str">
        <f t="shared" ref="G14:G21" si="3">CONCATENATE(C$5+D$5+C14+D14,"D",IF(E$5+E14&gt;0,_xlfn.CONCAT(" + ",E$5+E14,"HD"),""),IF(F$5+F14&gt;0,_xlfn.CONCAT(" + ",F$5+F14,"WD"),""))</f>
        <v>2D</v>
      </c>
      <c r="H14" s="54">
        <f t="shared" ref="H14:H21" si="4">C14*2</f>
        <v>0</v>
      </c>
      <c r="I14" s="76"/>
      <c r="J14" s="6"/>
      <c r="K14" s="113" t="str">
        <f>Database!$D$2</f>
        <v>Any Permission:</v>
      </c>
      <c r="L14" s="130">
        <f>INDEX(Database!$D$1:$E$15,MATCH(K14,Database!$D$1:$D$15,0),2)</f>
        <v>0</v>
      </c>
      <c r="N14" s="175"/>
      <c r="O14" s="176"/>
    </row>
    <row r="15" spans="2:15" ht="13.5" thickBot="1" x14ac:dyDescent="0.35">
      <c r="B15" s="45" t="str">
        <f>Database!L4</f>
        <v>Brawling</v>
      </c>
      <c r="C15" s="109">
        <v>0</v>
      </c>
      <c r="D15" s="71">
        <f>IF(COUNTIF(Powers!$D$5:$N$5,B15)&gt;0,Powers!$C$8,0)+IF(COUNTIF(Powers!$D$23:$N$23,B15)&gt;0,Powers!$C$26,0)+IF(COUNTIF(Powers!$D$41:$N$41,B15)&gt;0,Powers!$C$44,0)+IF(COUNTIF(Powers!$D$59:$N$458,B15)&gt;0,Powers!$C$62,0)+IF(COUNTIF(Powers!$D$77:$N$77,B15)&gt;0,Powers!$C$80,0)+IF(COUNTIF(Powers!$D$95:$N$95,B15)&gt;0,Powers!$C$98,0)+IF(COUNTIF(Powers!$D$113:$N$113,B15)&gt;0,Powers!$C$116,0)+IF(COUNTIF(Powers!$D$131:$N$131,B15)&gt;0,Powers!$C$134,0)</f>
        <v>0</v>
      </c>
      <c r="E15" s="72">
        <f>IF(COUNTIF(Powers!$D$5:$N$5,B15)&gt;0,Powers!$C$9,0)+IF(COUNTIF(Powers!$D$23:$N$23,B15)&gt;0,Powers!$C$27,0)+IF(COUNTIF(Powers!$D$41:$N$41,B15)&gt;0,Powers!$C$45,0)+IF(COUNTIF(Powers!$D$59:$N$59,B15)&gt;0,Powers!$C$63,0)+IF(COUNTIF(Powers!$D$77:$N$77,B15)&gt;0,Powers!$C$81,0)+IF(COUNTIF(Powers!$D$95:$N$95,B15)&gt;0,Powers!$C$99,0)+IF(COUNTIF(Powers!$D$113:$N$113,B15)&gt;0,Powers!$C$117,0)+IF(COUNTIF(Powers!$D$131:$N$131,B15)&gt;0,Powers!$C$135,0)</f>
        <v>0</v>
      </c>
      <c r="F15" s="73">
        <f>IF(COUNTIF(Powers!$D$5:$N$5,B15)&gt;0,Powers!$C$10,0)+IF(COUNTIF(Powers!$D$23:$N$23,B15)&gt;0,Powers!$C$28,0)+IF(COUNTIF(Powers!$D$41:$N$41,B15)&gt;0,Powers!$C$46,0)+IF(COUNTIF(Powers!$D$59:$N$458,B15)&gt;0,Powers!$C$64,0)+IF(COUNTIF(Powers!$D$77:$N$77,B15)&gt;0,Powers!$C$82,0)+IF(COUNTIF(Powers!$D$95:$N$95,B15)&gt;0,Powers!$C$100,0)+IF(COUNTIF(Powers!$D$113:$N$113,B15)&gt;0,Powers!$C$118,0)+IF(COUNTIF(Powers!$D$131:$N$131,B15)&gt;0,Powers!$C$136,0)</f>
        <v>0</v>
      </c>
      <c r="G15" s="55" t="str">
        <f t="shared" si="3"/>
        <v>2D</v>
      </c>
      <c r="H15" s="54">
        <f t="shared" si="4"/>
        <v>0</v>
      </c>
      <c r="I15" s="76"/>
      <c r="J15" s="6"/>
      <c r="K15" s="113" t="str">
        <f>Database!$D$2</f>
        <v>Any Permission:</v>
      </c>
      <c r="L15" s="130">
        <f>INDEX(Database!$D$1:$E$15,MATCH(K15,Database!$D$1:$D$15,0),2)</f>
        <v>0</v>
      </c>
      <c r="N15" s="173" t="s">
        <v>53</v>
      </c>
      <c r="O15" s="174"/>
    </row>
    <row r="16" spans="2:15" ht="13.5" thickBot="1" x14ac:dyDescent="0.35">
      <c r="B16" s="45" t="str">
        <f>Database!L5</f>
        <v>Endurance</v>
      </c>
      <c r="C16" s="109">
        <v>0</v>
      </c>
      <c r="D16" s="71">
        <f>IF(COUNTIF(Powers!$D$5:$N$5,B16)&gt;0,Powers!$C$8,0)+IF(COUNTIF(Powers!$D$23:$N$23,B16)&gt;0,Powers!$C$26,0)+IF(COUNTIF(Powers!$D$41:$N$41,B16)&gt;0,Powers!$C$44,0)+IF(COUNTIF(Powers!$D$59:$N$458,B16)&gt;0,Powers!$C$62,0)+IF(COUNTIF(Powers!$D$77:$N$77,B16)&gt;0,Powers!$C$80,0)+IF(COUNTIF(Powers!$D$95:$N$95,B16)&gt;0,Powers!$C$98,0)+IF(COUNTIF(Powers!$D$113:$N$113,B16)&gt;0,Powers!$C$116,0)+IF(COUNTIF(Powers!$D$131:$N$131,B16)&gt;0,Powers!$C$134,0)</f>
        <v>0</v>
      </c>
      <c r="E16" s="72">
        <f>IF(COUNTIF(Powers!$D$5:$N$5,B16)&gt;0,Powers!$C$9,0)+IF(COUNTIF(Powers!$D$23:$N$23,B16)&gt;0,Powers!$C$27,0)+IF(COUNTIF(Powers!$D$41:$N$41,B16)&gt;0,Powers!$C$45,0)+IF(COUNTIF(Powers!$D$59:$N$59,B16)&gt;0,Powers!$C$63,0)+IF(COUNTIF(Powers!$D$77:$N$77,B16)&gt;0,Powers!$C$81,0)+IF(COUNTIF(Powers!$D$95:$N$95,B16)&gt;0,Powers!$C$99,0)+IF(COUNTIF(Powers!$D$113:$N$113,B16)&gt;0,Powers!$C$117,0)+IF(COUNTIF(Powers!$D$131:$N$131,B16)&gt;0,Powers!$C$135,0)</f>
        <v>0</v>
      </c>
      <c r="F16" s="73">
        <f>IF(COUNTIF(Powers!$D$5:$N$5,B16)&gt;0,Powers!$C$10,0)+IF(COUNTIF(Powers!$D$23:$N$23,B16)&gt;0,Powers!$C$28,0)+IF(COUNTIF(Powers!$D$41:$N$41,B16)&gt;0,Powers!$C$46,0)+IF(COUNTIF(Powers!$D$59:$N$458,B16)&gt;0,Powers!$C$64,0)+IF(COUNTIF(Powers!$D$77:$N$77,B16)&gt;0,Powers!$C$82,0)+IF(COUNTIF(Powers!$D$95:$N$95,B16)&gt;0,Powers!$C$100,0)+IF(COUNTIF(Powers!$D$113:$N$113,B16)&gt;0,Powers!$C$118,0)+IF(COUNTIF(Powers!$D$131:$N$131,B16)&gt;0,Powers!$C$136,0)</f>
        <v>0</v>
      </c>
      <c r="G16" s="55" t="str">
        <f t="shared" si="3"/>
        <v>2D</v>
      </c>
      <c r="H16" s="54">
        <f t="shared" si="4"/>
        <v>0</v>
      </c>
      <c r="I16" s="76"/>
      <c r="J16" s="6"/>
      <c r="K16" s="50" t="s">
        <v>54</v>
      </c>
      <c r="L16" s="59" t="s">
        <v>1</v>
      </c>
      <c r="N16" s="175" t="str">
        <f>_xlfn.TEXTJOIN(", ", TRUE, IF(K11&lt;&gt;Database!D2,K11,""), IF(K12&lt;&gt;Database!D2,K12,""), IF(K13&lt;&gt;Database!D2,K13,""), IF(K14&lt;&gt;Database!D2,K14,""), IF(K15&lt;&gt;Database!D2,K15,""))</f>
        <v/>
      </c>
      <c r="O16" s="176"/>
    </row>
    <row r="17" spans="2:15" ht="13" x14ac:dyDescent="0.3">
      <c r="B17" s="45" t="str">
        <f>Database!L6</f>
        <v>Melee Weapon (type)</v>
      </c>
      <c r="C17" s="109">
        <v>0</v>
      </c>
      <c r="D17" s="71">
        <f>IF(COUNTIF(Powers!$D$5:$N$5,B17)&gt;0,Powers!$C$8,0)+IF(COUNTIF(Powers!$D$23:$N$23,B17)&gt;0,Powers!$C$26,0)+IF(COUNTIF(Powers!$D$41:$N$41,B17)&gt;0,Powers!$C$44,0)+IF(COUNTIF(Powers!$D$59:$N$458,B17)&gt;0,Powers!$C$62,0)+IF(COUNTIF(Powers!$D$77:$N$77,B17)&gt;0,Powers!$C$80,0)+IF(COUNTIF(Powers!$D$95:$N$95,B17)&gt;0,Powers!$C$98,0)+IF(COUNTIF(Powers!$D$113:$N$113,B17)&gt;0,Powers!$C$116,0)+IF(COUNTIF(Powers!$D$131:$N$131,B17)&gt;0,Powers!$C$134,0)</f>
        <v>0</v>
      </c>
      <c r="E17" s="72">
        <f>IF(COUNTIF(Powers!$D$5:$N$5,B17)&gt;0,Powers!$C$9,0)+IF(COUNTIF(Powers!$D$23:$N$23,B17)&gt;0,Powers!$C$27,0)+IF(COUNTIF(Powers!$D$41:$N$41,B17)&gt;0,Powers!$C$45,0)+IF(COUNTIF(Powers!$D$59:$N$59,B17)&gt;0,Powers!$C$63,0)+IF(COUNTIF(Powers!$D$77:$N$77,B17)&gt;0,Powers!$C$81,0)+IF(COUNTIF(Powers!$D$95:$N$95,B17)&gt;0,Powers!$C$99,0)+IF(COUNTIF(Powers!$D$113:$N$113,B17)&gt;0,Powers!$C$117,0)+IF(COUNTIF(Powers!$D$131:$N$131,B17)&gt;0,Powers!$C$135,0)</f>
        <v>0</v>
      </c>
      <c r="F17" s="73">
        <f>IF(COUNTIF(Powers!$D$5:$N$5,B17)&gt;0,Powers!$C$10,0)+IF(COUNTIF(Powers!$D$23:$N$23,B17)&gt;0,Powers!$C$28,0)+IF(COUNTIF(Powers!$D$41:$N$41,B17)&gt;0,Powers!$C$46,0)+IF(COUNTIF(Powers!$D$59:$N$458,B17)&gt;0,Powers!$C$64,0)+IF(COUNTIF(Powers!$D$77:$N$77,B17)&gt;0,Powers!$C$82,0)+IF(COUNTIF(Powers!$D$95:$N$95,B17)&gt;0,Powers!$C$100,0)+IF(COUNTIF(Powers!$D$113:$N$113,B17)&gt;0,Powers!$C$118,0)+IF(COUNTIF(Powers!$D$131:$N$131,B17)&gt;0,Powers!$C$136,0)</f>
        <v>0</v>
      </c>
      <c r="G17" s="55" t="str">
        <f t="shared" si="3"/>
        <v>2D</v>
      </c>
      <c r="H17" s="54">
        <f t="shared" si="4"/>
        <v>0</v>
      </c>
      <c r="I17" s="76"/>
      <c r="J17" s="6"/>
      <c r="K17" s="113" t="s">
        <v>202</v>
      </c>
      <c r="L17" s="130">
        <f>INDEX(Database!$F$1:$G$15,MATCH(K17,Database!$F$1:$F$15,0),2)</f>
        <v>0</v>
      </c>
      <c r="N17" s="175"/>
      <c r="O17" s="176"/>
    </row>
    <row r="18" spans="2:15" ht="13" x14ac:dyDescent="0.3">
      <c r="B18" s="45" t="str">
        <f>Database!L7</f>
        <v>Melee Weapon (type)</v>
      </c>
      <c r="C18" s="109">
        <v>0</v>
      </c>
      <c r="D18" s="71">
        <f>IF(COUNTIF(Powers!$D$5:$N$5,B18)&gt;0,Powers!$C$8,0)+IF(COUNTIF(Powers!$D$23:$N$23,B18)&gt;0,Powers!$C$26,0)+IF(COUNTIF(Powers!$D$41:$N$41,B18)&gt;0,Powers!$C$44,0)+IF(COUNTIF(Powers!$D$59:$N$458,B18)&gt;0,Powers!$C$62,0)+IF(COUNTIF(Powers!$D$77:$N$77,B18)&gt;0,Powers!$C$80,0)+IF(COUNTIF(Powers!$D$95:$N$95,B18)&gt;0,Powers!$C$98,0)+IF(COUNTIF(Powers!$D$113:$N$113,B18)&gt;0,Powers!$C$116,0)+IF(COUNTIF(Powers!$D$131:$N$131,B18)&gt;0,Powers!$C$134,0)</f>
        <v>0</v>
      </c>
      <c r="E18" s="72">
        <f>IF(COUNTIF(Powers!$D$5:$N$5,B18)&gt;0,Powers!$C$9,0)+IF(COUNTIF(Powers!$D$23:$N$23,B18)&gt;0,Powers!$C$27,0)+IF(COUNTIF(Powers!$D$41:$N$41,B18)&gt;0,Powers!$C$45,0)+IF(COUNTIF(Powers!$D$59:$N$59,B18)&gt;0,Powers!$C$63,0)+IF(COUNTIF(Powers!$D$77:$N$77,B18)&gt;0,Powers!$C$81,0)+IF(COUNTIF(Powers!$D$95:$N$95,B18)&gt;0,Powers!$C$99,0)+IF(COUNTIF(Powers!$D$113:$N$113,B18)&gt;0,Powers!$C$117,0)+IF(COUNTIF(Powers!$D$131:$N$131,B18)&gt;0,Powers!$C$135,0)</f>
        <v>0</v>
      </c>
      <c r="F18" s="73">
        <f>IF(COUNTIF(Powers!$D$5:$N$5,B18)&gt;0,Powers!$C$10,0)+IF(COUNTIF(Powers!$D$23:$N$23,B18)&gt;0,Powers!$C$28,0)+IF(COUNTIF(Powers!$D$41:$N$41,B18)&gt;0,Powers!$C$46,0)+IF(COUNTIF(Powers!$D$59:$N$458,B18)&gt;0,Powers!$C$64,0)+IF(COUNTIF(Powers!$D$77:$N$77,B18)&gt;0,Powers!$C$82,0)+IF(COUNTIF(Powers!$D$95:$N$95,B18)&gt;0,Powers!$C$100,0)+IF(COUNTIF(Powers!$D$113:$N$113,B18)&gt;0,Powers!$C$118,0)+IF(COUNTIF(Powers!$D$131:$N$131,B18)&gt;0,Powers!$C$136,0)</f>
        <v>0</v>
      </c>
      <c r="G18" s="55" t="str">
        <f t="shared" si="3"/>
        <v>2D</v>
      </c>
      <c r="H18" s="54">
        <f t="shared" si="4"/>
        <v>0</v>
      </c>
      <c r="I18" s="76"/>
      <c r="J18" s="6"/>
      <c r="K18" s="113" t="s">
        <v>202</v>
      </c>
      <c r="L18" s="130">
        <f>INDEX(Database!$F$1:$G$15,MATCH(K18,Database!$F$1:$F$15,0),2)</f>
        <v>0</v>
      </c>
      <c r="N18" s="173" t="s">
        <v>54</v>
      </c>
      <c r="O18" s="174"/>
    </row>
    <row r="19" spans="2:15" ht="13" x14ac:dyDescent="0.3">
      <c r="B19" s="45" t="str">
        <f>Database!L8</f>
        <v>Melee Weapon (type)</v>
      </c>
      <c r="C19" s="109">
        <v>0</v>
      </c>
      <c r="D19" s="71">
        <f>IF(COUNTIF(Powers!$D$5:$N$5,B19)&gt;0,Powers!$C$8,0)+IF(COUNTIF(Powers!$D$23:$N$23,B19)&gt;0,Powers!$C$26,0)+IF(COUNTIF(Powers!$D$41:$N$41,B19)&gt;0,Powers!$C$44,0)+IF(COUNTIF(Powers!$D$59:$N$458,B19)&gt;0,Powers!$C$62,0)+IF(COUNTIF(Powers!$D$77:$N$77,B19)&gt;0,Powers!$C$80,0)+IF(COUNTIF(Powers!$D$95:$N$95,B19)&gt;0,Powers!$C$98,0)+IF(COUNTIF(Powers!$D$113:$N$113,B19)&gt;0,Powers!$C$116,0)+IF(COUNTIF(Powers!$D$131:$N$131,B19)&gt;0,Powers!$C$134,0)</f>
        <v>0</v>
      </c>
      <c r="E19" s="72">
        <f>IF(COUNTIF(Powers!$D$5:$N$5,B19)&gt;0,Powers!$C$9,0)+IF(COUNTIF(Powers!$D$23:$N$23,B19)&gt;0,Powers!$C$27,0)+IF(COUNTIF(Powers!$D$41:$N$41,B19)&gt;0,Powers!$C$45,0)+IF(COUNTIF(Powers!$D$59:$N$59,B19)&gt;0,Powers!$C$63,0)+IF(COUNTIF(Powers!$D$77:$N$77,B19)&gt;0,Powers!$C$81,0)+IF(COUNTIF(Powers!$D$95:$N$95,B19)&gt;0,Powers!$C$99,0)+IF(COUNTIF(Powers!$D$113:$N$113,B19)&gt;0,Powers!$C$117,0)+IF(COUNTIF(Powers!$D$131:$N$131,B19)&gt;0,Powers!$C$135,0)</f>
        <v>0</v>
      </c>
      <c r="F19" s="73">
        <f>IF(COUNTIF(Powers!$D$5:$N$5,B19)&gt;0,Powers!$C$10,0)+IF(COUNTIF(Powers!$D$23:$N$23,B19)&gt;0,Powers!$C$28,0)+IF(COUNTIF(Powers!$D$41:$N$41,B19)&gt;0,Powers!$C$46,0)+IF(COUNTIF(Powers!$D$59:$N$458,B19)&gt;0,Powers!$C$64,0)+IF(COUNTIF(Powers!$D$77:$N$77,B19)&gt;0,Powers!$C$82,0)+IF(COUNTIF(Powers!$D$95:$N$95,B19)&gt;0,Powers!$C$100,0)+IF(COUNTIF(Powers!$D$113:$N$113,B19)&gt;0,Powers!$C$118,0)+IF(COUNTIF(Powers!$D$131:$N$131,B19)&gt;0,Powers!$C$136,0)</f>
        <v>0</v>
      </c>
      <c r="G19" s="55" t="str">
        <f t="shared" si="3"/>
        <v>2D</v>
      </c>
      <c r="H19" s="54">
        <f t="shared" si="4"/>
        <v>0</v>
      </c>
      <c r="I19" s="76"/>
      <c r="J19" s="6"/>
      <c r="K19" s="113" t="str">
        <f>Database!$F$2</f>
        <v>Add any Intrinsic:</v>
      </c>
      <c r="L19" s="130">
        <f>INDEX(Database!$F$1:$G$15,MATCH(K19,Database!$F$1:$F$15,0),2)</f>
        <v>0</v>
      </c>
      <c r="N19" s="175" t="str">
        <f>_xlfn.TEXTJOIN(", ", TRUE, IF(K17&lt;&gt;Database!F2,K17,""), IF(K18&lt;&gt;Database!F2,K18,""), IF(K19&lt;&gt;Database!F2,K19,""), IF(K20&lt;&gt;Database!F2,K20,""), IF(K21&lt;&gt;Database!F2,K21,""))</f>
        <v/>
      </c>
      <c r="O19" s="176"/>
    </row>
    <row r="20" spans="2:15" ht="13.5" thickBot="1" x14ac:dyDescent="0.35">
      <c r="B20" s="111" t="s">
        <v>22</v>
      </c>
      <c r="C20" s="109">
        <v>0</v>
      </c>
      <c r="D20" s="71">
        <f>IF(COUNTIF(Powers!$D$5:$N$5,B20)&gt;0,Powers!$C$8,0)+IF(COUNTIF(Powers!$D$23:$N$23,B20)&gt;0,Powers!$C$26,0)+IF(COUNTIF(Powers!$D$41:$N$41,B20)&gt;0,Powers!$C$44,0)+IF(COUNTIF(Powers!$D$59:$N$458,B20)&gt;0,Powers!$C$62,0)+IF(COUNTIF(Powers!$D$77:$N$77,B20)&gt;0,Powers!$C$80,0)+IF(COUNTIF(Powers!$D$95:$N$95,B20)&gt;0,Powers!$C$98,0)+IF(COUNTIF(Powers!$D$113:$N$113,B20)&gt;0,Powers!$C$116,0)+IF(COUNTIF(Powers!$D$131:$N$131,B20)&gt;0,Powers!$C$134,0)</f>
        <v>0</v>
      </c>
      <c r="E20" s="72">
        <f>IF(COUNTIF(Powers!$D$5:$N$5,B20)&gt;0,Powers!$C$9,0)+IF(COUNTIF(Powers!$D$23:$N$23,B20)&gt;0,Powers!$C$27,0)+IF(COUNTIF(Powers!$D$41:$N$41,B20)&gt;0,Powers!$C$45,0)+IF(COUNTIF(Powers!$D$59:$N$59,B20)&gt;0,Powers!$C$63,0)+IF(COUNTIF(Powers!$D$77:$N$77,B20)&gt;0,Powers!$C$81,0)+IF(COUNTIF(Powers!$D$95:$N$95,B20)&gt;0,Powers!$C$99,0)+IF(COUNTIF(Powers!$D$113:$N$113,B20)&gt;0,Powers!$C$117,0)+IF(COUNTIF(Powers!$D$131:$N$131,B20)&gt;0,Powers!$C$135,0)</f>
        <v>0</v>
      </c>
      <c r="F20" s="74">
        <v>0</v>
      </c>
      <c r="G20" s="55" t="str">
        <f t="shared" si="3"/>
        <v>2D</v>
      </c>
      <c r="H20" s="54">
        <f t="shared" si="4"/>
        <v>0</v>
      </c>
      <c r="I20" s="76"/>
      <c r="J20" s="6"/>
      <c r="K20" s="113" t="str">
        <f>Database!$F$2</f>
        <v>Add any Intrinsic:</v>
      </c>
      <c r="L20" s="130">
        <f>INDEX(Database!$F$1:$G$15,MATCH(K20,Database!$F$1:$F$15,0),2)</f>
        <v>0</v>
      </c>
      <c r="N20" s="177"/>
      <c r="O20" s="178"/>
    </row>
    <row r="21" spans="2:15" ht="13.5" thickBot="1" x14ac:dyDescent="0.35">
      <c r="B21" s="112" t="s">
        <v>22</v>
      </c>
      <c r="C21" s="110">
        <v>0</v>
      </c>
      <c r="D21" s="71">
        <f>IF(COUNTIF(Powers!$D$5:$N$5,B21)&gt;0,Powers!$C$8,0)+IF(COUNTIF(Powers!$D$23:$N$23,B21)&gt;0,Powers!$C$26,0)+IF(COUNTIF(Powers!$D$41:$N$41,B21)&gt;0,Powers!$C$44,0)+IF(COUNTIF(Powers!$D$59:$N$458,B21)&gt;0,Powers!$C$62,0)+IF(COUNTIF(Powers!$D$77:$N$77,B21)&gt;0,Powers!$C$80,0)+IF(COUNTIF(Powers!$D$95:$N$95,B21)&gt;0,Powers!$C$98,0)+IF(COUNTIF(Powers!$D$113:$N$113,B21)&gt;0,Powers!$C$116,0)+IF(COUNTIF(Powers!$D$131:$N$131,B21)&gt;0,Powers!$C$134,0)</f>
        <v>0</v>
      </c>
      <c r="E21" s="72">
        <f>IF(COUNTIF(Powers!$D$5:$N$5,B21)&gt;0,Powers!$C$9,0)+IF(COUNTIF(Powers!$D$23:$N$23,B21)&gt;0,Powers!$C$27,0)+IF(COUNTIF(Powers!$D$41:$N$41,B21)&gt;0,Powers!$C$45,0)+IF(COUNTIF(Powers!$D$59:$N$59,B21)&gt;0,Powers!$C$63,0)+IF(COUNTIF(Powers!$D$77:$N$77,B21)&gt;0,Powers!$C$81,0)+IF(COUNTIF(Powers!$D$95:$N$95,B21)&gt;0,Powers!$C$99,0)+IF(COUNTIF(Powers!$D$113:$N$113,B21)&gt;0,Powers!$C$117,0)+IF(COUNTIF(Powers!$D$131:$N$131,B21)&gt;0,Powers!$C$135,0)</f>
        <v>0</v>
      </c>
      <c r="F21" s="75">
        <v>0</v>
      </c>
      <c r="G21" s="57" t="str">
        <f t="shared" si="3"/>
        <v>2D</v>
      </c>
      <c r="H21" s="54">
        <f t="shared" si="4"/>
        <v>0</v>
      </c>
      <c r="I21" s="76"/>
      <c r="J21" s="6"/>
      <c r="K21" s="114" t="str">
        <f>Database!$F$2</f>
        <v>Add any Intrinsic:</v>
      </c>
      <c r="L21" s="130">
        <f>INDEX(Database!$F$1:$G$15,MATCH(K21,Database!$F$1:$F$15,0),2)</f>
        <v>0</v>
      </c>
    </row>
    <row r="22" spans="2:15" ht="13" thickBot="1" x14ac:dyDescent="0.3">
      <c r="C22" s="60"/>
      <c r="D22" s="60"/>
      <c r="H22"/>
      <c r="I22"/>
      <c r="J22"/>
    </row>
    <row r="23" spans="2:15" ht="13.5" thickBot="1" x14ac:dyDescent="0.35">
      <c r="B23" s="44" t="s">
        <v>16</v>
      </c>
      <c r="C23" s="62" t="s">
        <v>9</v>
      </c>
      <c r="D23" s="61" t="s">
        <v>14</v>
      </c>
      <c r="E23" s="47" t="s">
        <v>169</v>
      </c>
      <c r="F23" s="47" t="s">
        <v>170</v>
      </c>
      <c r="G23" s="47" t="s">
        <v>15</v>
      </c>
      <c r="H23" s="48" t="s">
        <v>1</v>
      </c>
      <c r="I23" s="6"/>
      <c r="J23" s="6"/>
      <c r="K23" s="50" t="s">
        <v>6</v>
      </c>
      <c r="L23" s="49" t="s">
        <v>171</v>
      </c>
      <c r="M23" s="164" t="s">
        <v>15</v>
      </c>
      <c r="N23" s="164"/>
      <c r="O23" s="48" t="s">
        <v>1</v>
      </c>
    </row>
    <row r="24" spans="2:15" ht="13" x14ac:dyDescent="0.3">
      <c r="B24" s="52" t="str">
        <f>Database!L9</f>
        <v>Dodge</v>
      </c>
      <c r="C24" s="108">
        <v>0</v>
      </c>
      <c r="D24" s="71">
        <f>IF(COUNTIF(Powers!$D$5:$N$5,B24)&gt;0,Powers!$C$8,0)+IF(COUNTIF(Powers!$D$23:$N$23,B24)&gt;0,Powers!$C$26,0)+IF(COUNTIF(Powers!$D$41:$N$41,B24)&gt;0,Powers!$C$44,0)+IF(COUNTIF(Powers!$D$59:$N$458,B24)&gt;0,Powers!$C$62,0)+IF(COUNTIF(Powers!$D$77:$N$77,B24)&gt;0,Powers!$C$80,0)+IF(COUNTIF(Powers!$D$95:$N$95,B24)&gt;0,Powers!$C$98,0)+IF(COUNTIF(Powers!$D$113:$N$113,B24)&gt;0,Powers!$C$116,0)+IF(COUNTIF(Powers!$D$131:$N$131,B24)&gt;0,Powers!$C$134,0)</f>
        <v>0</v>
      </c>
      <c r="E24" s="72">
        <f>IF(COUNTIF(Powers!$D$5:$N$5,B24)&gt;0,Powers!$C$9,0)+IF(COUNTIF(Powers!$D$23:$N$23,B24)&gt;0,Powers!$C$27,0)+IF(COUNTIF(Powers!$D$41:$N$41,B24)&gt;0,Powers!$C$45,0)+IF(COUNTIF(Powers!$D$59:$N$59,B24)&gt;0,Powers!$C$63,0)+IF(COUNTIF(Powers!$D$77:$N$77,B24)&gt;0,Powers!$C$81,0)+IF(COUNTIF(Powers!$D$95:$N$95,B24)&gt;0,Powers!$C$99,0)+IF(COUNTIF(Powers!$D$113:$N$113,B24)&gt;0,Powers!$C$117,0)+IF(COUNTIF(Powers!$D$131:$N$131,B24)&gt;0,Powers!$C$135,0)</f>
        <v>0</v>
      </c>
      <c r="F24" s="73">
        <f>IF(COUNTIF(Powers!$D$5:$N$5,B24)&gt;0,Powers!$C$10,0)+IF(COUNTIF(Powers!$D$23:$N$23,B24)&gt;0,Powers!$C$28,0)+IF(COUNTIF(Powers!$D$41:$N$41,B24)&gt;0,Powers!$C$46,0)+IF(COUNTIF(Powers!$D$59:$N$458,B24)&gt;0,Powers!$C$64,0)+IF(COUNTIF(Powers!$D$77:$N$77,B24)&gt;0,Powers!$C$82,0)+IF(COUNTIF(Powers!$D$95:$N$95,B24)&gt;0,Powers!$C$100,0)+IF(COUNTIF(Powers!$D$113:$N$113,B24)&gt;0,Powers!$C$118,0)+IF(COUNTIF(Powers!$D$131:$N$131,B24)&gt;0,Powers!$C$136,0)</f>
        <v>0</v>
      </c>
      <c r="G24" s="53" t="str">
        <f>CONCATENATE(C$6+D$6+C24+D24,"D",IF(E$6+E24&gt;0,_xlfn.CONCAT(" + ",E$6+E24,"HD"),""),IF(F$6+F24&gt;0,_xlfn.CONCAT(" + ",F$6+F24,"WD"),""))</f>
        <v>2D</v>
      </c>
      <c r="H24" s="54">
        <f>C24*2</f>
        <v>0</v>
      </c>
      <c r="I24" s="76"/>
      <c r="J24" s="6"/>
      <c r="K24" s="51" t="s">
        <v>189</v>
      </c>
      <c r="L24" s="115">
        <v>0</v>
      </c>
      <c r="M24" s="165">
        <f>Stats!L24+SUM(Stats!C9:F9)+SUM(Stats!C10:F10)</f>
        <v>4</v>
      </c>
      <c r="N24" s="165"/>
      <c r="O24" s="43">
        <f>Stats!L24*3</f>
        <v>0</v>
      </c>
    </row>
    <row r="25" spans="2:15" ht="13.5" thickBot="1" x14ac:dyDescent="0.35">
      <c r="B25" s="45" t="str">
        <f>Database!L10</f>
        <v>Driving (type)</v>
      </c>
      <c r="C25" s="109">
        <v>0</v>
      </c>
      <c r="D25" s="71">
        <f>IF(COUNTIF(Powers!$D$5:$N$5,B25)&gt;0,Powers!$C$8,0)+IF(COUNTIF(Powers!$D$23:$N$23,B25)&gt;0,Powers!$C$26,0)+IF(COUNTIF(Powers!$D$41:$N$41,B25)&gt;0,Powers!$C$44,0)+IF(COUNTIF(Powers!$D$59:$N$458,B25)&gt;0,Powers!$C$62,0)+IF(COUNTIF(Powers!$D$77:$N$77,B25)&gt;0,Powers!$C$80,0)+IF(COUNTIF(Powers!$D$95:$N$95,B25)&gt;0,Powers!$C$98,0)+IF(COUNTIF(Powers!$D$113:$N$113,B25)&gt;0,Powers!$C$116,0)+IF(COUNTIF(Powers!$D$131:$N$131,B25)&gt;0,Powers!$C$134,0)</f>
        <v>0</v>
      </c>
      <c r="E25" s="72">
        <f>IF(COUNTIF(Powers!$D$5:$N$5,B25)&gt;0,Powers!$C$9,0)+IF(COUNTIF(Powers!$D$23:$N$23,B25)&gt;0,Powers!$C$27,0)+IF(COUNTIF(Powers!$D$41:$N$41,B25)&gt;0,Powers!$C$45,0)+IF(COUNTIF(Powers!$D$59:$N$59,B25)&gt;0,Powers!$C$63,0)+IF(COUNTIF(Powers!$D$77:$N$77,B25)&gt;0,Powers!$C$81,0)+IF(COUNTIF(Powers!$D$95:$N$95,B25)&gt;0,Powers!$C$99,0)+IF(COUNTIF(Powers!$D$113:$N$113,B25)&gt;0,Powers!$C$117,0)+IF(COUNTIF(Powers!$D$131:$N$131,B25)&gt;0,Powers!$C$135,0)</f>
        <v>0</v>
      </c>
      <c r="F25" s="73">
        <f>IF(COUNTIF(Powers!$D$5:$N$5,B25)&gt;0,Powers!$C$10,0)+IF(COUNTIF(Powers!$D$23:$N$23,B25)&gt;0,Powers!$C$28,0)+IF(COUNTIF(Powers!$D$41:$N$41,B25)&gt;0,Powers!$C$46,0)+IF(COUNTIF(Powers!$D$59:$N$458,B25)&gt;0,Powers!$C$64,0)+IF(COUNTIF(Powers!$D$77:$N$77,B25)&gt;0,Powers!$C$82,0)+IF(COUNTIF(Powers!$D$95:$N$95,B25)&gt;0,Powers!$C$100,0)+IF(COUNTIF(Powers!$D$113:$N$113,B25)&gt;0,Powers!$C$118,0)+IF(COUNTIF(Powers!$D$131:$N$131,B25)&gt;0,Powers!$C$136,0)</f>
        <v>0</v>
      </c>
      <c r="G25" s="55" t="str">
        <f t="shared" ref="G25:G31" si="5">CONCATENATE(C$6+D$6+C25+D25,"D",IF(E$6+E25&gt;0,_xlfn.CONCAT(" + ",E$6+E25,"HD"),""),IF(F$6+F25&gt;0,_xlfn.CONCAT(" + ",F$6+F25,"WD"),""))</f>
        <v>2D</v>
      </c>
      <c r="H25" s="54">
        <f t="shared" ref="H25:H32" si="6">C25*2</f>
        <v>0</v>
      </c>
      <c r="I25" s="76"/>
      <c r="J25" s="6"/>
      <c r="K25" s="46" t="s">
        <v>6</v>
      </c>
      <c r="L25" s="116">
        <v>0</v>
      </c>
      <c r="M25" s="166">
        <f>SUM(Stats!C9:F9)+SUM(Stats!C10:F10)+Stats!L25+Stats!L24</f>
        <v>4</v>
      </c>
      <c r="N25" s="167"/>
      <c r="O25" s="42">
        <f>Stats!L25</f>
        <v>0</v>
      </c>
    </row>
    <row r="26" spans="2:15" ht="13" x14ac:dyDescent="0.3">
      <c r="B26" s="45" t="str">
        <f>Database!L11</f>
        <v>Driving (type)</v>
      </c>
      <c r="C26" s="109">
        <v>0</v>
      </c>
      <c r="D26" s="71">
        <f>IF(COUNTIF(Powers!$D$5:$N$5,B26)&gt;0,Powers!$C$8,0)+IF(COUNTIF(Powers!$D$23:$N$23,B26)&gt;0,Powers!$C$26,0)+IF(COUNTIF(Powers!$D$41:$N$41,B26)&gt;0,Powers!$C$44,0)+IF(COUNTIF(Powers!$D$59:$N$458,B26)&gt;0,Powers!$C$62,0)+IF(COUNTIF(Powers!$D$77:$N$77,B26)&gt;0,Powers!$C$80,0)+IF(COUNTIF(Powers!$D$95:$N$95,B26)&gt;0,Powers!$C$98,0)+IF(COUNTIF(Powers!$D$113:$N$113,B26)&gt;0,Powers!$C$116,0)+IF(COUNTIF(Powers!$D$131:$N$131,B26)&gt;0,Powers!$C$134,0)</f>
        <v>0</v>
      </c>
      <c r="E26" s="72">
        <f>IF(COUNTIF(Powers!$D$5:$N$5,B26)&gt;0,Powers!$C$9,0)+IF(COUNTIF(Powers!$D$23:$N$23,B26)&gt;0,Powers!$C$27,0)+IF(COUNTIF(Powers!$D$41:$N$41,B26)&gt;0,Powers!$C$45,0)+IF(COUNTIF(Powers!$D$59:$N$59,B26)&gt;0,Powers!$C$63,0)+IF(COUNTIF(Powers!$D$77:$N$77,B26)&gt;0,Powers!$C$81,0)+IF(COUNTIF(Powers!$D$95:$N$95,B26)&gt;0,Powers!$C$99,0)+IF(COUNTIF(Powers!$D$113:$N$113,B26)&gt;0,Powers!$C$117,0)+IF(COUNTIF(Powers!$D$131:$N$131,B26)&gt;0,Powers!$C$135,0)</f>
        <v>0</v>
      </c>
      <c r="F26" s="73">
        <f>IF(COUNTIF(Powers!$D$5:$N$5,B26)&gt;0,Powers!$C$10,0)+IF(COUNTIF(Powers!$D$23:$N$23,B26)&gt;0,Powers!$C$28,0)+IF(COUNTIF(Powers!$D$41:$N$41,B26)&gt;0,Powers!$C$46,0)+IF(COUNTIF(Powers!$D$59:$N$458,B26)&gt;0,Powers!$C$64,0)+IF(COUNTIF(Powers!$D$77:$N$77,B26)&gt;0,Powers!$C$82,0)+IF(COUNTIF(Powers!$D$95:$N$95,B26)&gt;0,Powers!$C$100,0)+IF(COUNTIF(Powers!$D$113:$N$113,B26)&gt;0,Powers!$C$118,0)+IF(COUNTIF(Powers!$D$131:$N$131,B26)&gt;0,Powers!$C$136,0)</f>
        <v>0</v>
      </c>
      <c r="G26" s="55" t="str">
        <f t="shared" si="5"/>
        <v>2D</v>
      </c>
      <c r="H26" s="54">
        <f t="shared" si="6"/>
        <v>0</v>
      </c>
      <c r="I26" s="76"/>
      <c r="J26" s="6"/>
    </row>
    <row r="27" spans="2:15" ht="13" x14ac:dyDescent="0.3">
      <c r="B27" s="45" t="str">
        <f>Database!L12</f>
        <v>Ranged Weapon (type)</v>
      </c>
      <c r="C27" s="109">
        <v>0</v>
      </c>
      <c r="D27" s="71">
        <f>IF(COUNTIF(Powers!$D$5:$N$5,B27)&gt;0,Powers!$C$8,0)+IF(COUNTIF(Powers!$D$23:$N$23,B27)&gt;0,Powers!$C$26,0)+IF(COUNTIF(Powers!$D$41:$N$41,B27)&gt;0,Powers!$C$44,0)+IF(COUNTIF(Powers!$D$59:$N$458,B27)&gt;0,Powers!$C$62,0)+IF(COUNTIF(Powers!$D$77:$N$77,B27)&gt;0,Powers!$C$80,0)+IF(COUNTIF(Powers!$D$95:$N$95,B27)&gt;0,Powers!$C$98,0)+IF(COUNTIF(Powers!$D$113:$N$113,B27)&gt;0,Powers!$C$116,0)+IF(COUNTIF(Powers!$D$131:$N$131,B27)&gt;0,Powers!$C$134,0)</f>
        <v>0</v>
      </c>
      <c r="E27" s="72">
        <f>IF(COUNTIF(Powers!$D$5:$N$5,B27)&gt;0,Powers!$C$9,0)+IF(COUNTIF(Powers!$D$23:$N$23,B27)&gt;0,Powers!$C$27,0)+IF(COUNTIF(Powers!$D$41:$N$41,B27)&gt;0,Powers!$C$45,0)+IF(COUNTIF(Powers!$D$59:$N$59,B27)&gt;0,Powers!$C$63,0)+IF(COUNTIF(Powers!$D$77:$N$77,B27)&gt;0,Powers!$C$81,0)+IF(COUNTIF(Powers!$D$95:$N$95,B27)&gt;0,Powers!$C$99,0)+IF(COUNTIF(Powers!$D$113:$N$113,B27)&gt;0,Powers!$C$117,0)+IF(COUNTIF(Powers!$D$131:$N$131,B27)&gt;0,Powers!$C$135,0)</f>
        <v>0</v>
      </c>
      <c r="F27" s="73">
        <f>IF(COUNTIF(Powers!$D$5:$N$5,B27)&gt;0,Powers!$C$10,0)+IF(COUNTIF(Powers!$D$23:$N$23,B27)&gt;0,Powers!$C$28,0)+IF(COUNTIF(Powers!$D$41:$N$41,B27)&gt;0,Powers!$C$46,0)+IF(COUNTIF(Powers!$D$59:$N$458,B27)&gt;0,Powers!$C$64,0)+IF(COUNTIF(Powers!$D$77:$N$77,B27)&gt;0,Powers!$C$82,0)+IF(COUNTIF(Powers!$D$95:$N$95,B27)&gt;0,Powers!$C$100,0)+IF(COUNTIF(Powers!$D$113:$N$113,B27)&gt;0,Powers!$C$118,0)+IF(COUNTIF(Powers!$D$131:$N$131,B27)&gt;0,Powers!$C$136,0)</f>
        <v>0</v>
      </c>
      <c r="G27" s="55" t="str">
        <f t="shared" si="5"/>
        <v>2D</v>
      </c>
      <c r="H27" s="54">
        <f t="shared" si="6"/>
        <v>0</v>
      </c>
      <c r="I27" s="76"/>
      <c r="J27" s="6"/>
    </row>
    <row r="28" spans="2:15" ht="13" x14ac:dyDescent="0.3">
      <c r="B28" s="45" t="str">
        <f>Database!L13</f>
        <v>Ranged Weapon (type)</v>
      </c>
      <c r="C28" s="109">
        <v>0</v>
      </c>
      <c r="D28" s="71">
        <f>IF(COUNTIF(Powers!$D$5:$N$5,B28)&gt;0,Powers!$C$8,0)+IF(COUNTIF(Powers!$D$23:$N$23,B28)&gt;0,Powers!$C$26,0)+IF(COUNTIF(Powers!$D$41:$N$41,B28)&gt;0,Powers!$C$44,0)+IF(COUNTIF(Powers!$D$59:$N$458,B28)&gt;0,Powers!$C$62,0)+IF(COUNTIF(Powers!$D$77:$N$77,B28)&gt;0,Powers!$C$80,0)+IF(COUNTIF(Powers!$D$95:$N$95,B28)&gt;0,Powers!$C$98,0)+IF(COUNTIF(Powers!$D$113:$N$113,B28)&gt;0,Powers!$C$116,0)+IF(COUNTIF(Powers!$D$131:$N$131,B28)&gt;0,Powers!$C$134,0)</f>
        <v>0</v>
      </c>
      <c r="E28" s="72">
        <f>IF(COUNTIF(Powers!$D$5:$N$5,B28)&gt;0,Powers!$C$9,0)+IF(COUNTIF(Powers!$D$23:$N$23,B28)&gt;0,Powers!$C$27,0)+IF(COUNTIF(Powers!$D$41:$N$41,B28)&gt;0,Powers!$C$45,0)+IF(COUNTIF(Powers!$D$59:$N$59,B28)&gt;0,Powers!$C$63,0)+IF(COUNTIF(Powers!$D$77:$N$77,B28)&gt;0,Powers!$C$81,0)+IF(COUNTIF(Powers!$D$95:$N$95,B28)&gt;0,Powers!$C$99,0)+IF(COUNTIF(Powers!$D$113:$N$113,B28)&gt;0,Powers!$C$117,0)+IF(COUNTIF(Powers!$D$131:$N$131,B28)&gt;0,Powers!$C$135,0)</f>
        <v>0</v>
      </c>
      <c r="F28" s="73">
        <f>IF(COUNTIF(Powers!$D$5:$N$5,B28)&gt;0,Powers!$C$10,0)+IF(COUNTIF(Powers!$D$23:$N$23,B28)&gt;0,Powers!$C$28,0)+IF(COUNTIF(Powers!$D$41:$N$41,B28)&gt;0,Powers!$C$46,0)+IF(COUNTIF(Powers!$D$59:$N$458,B28)&gt;0,Powers!$C$64,0)+IF(COUNTIF(Powers!$D$77:$N$77,B28)&gt;0,Powers!$C$82,0)+IF(COUNTIF(Powers!$D$95:$N$95,B28)&gt;0,Powers!$C$100,0)+IF(COUNTIF(Powers!$D$113:$N$113,B28)&gt;0,Powers!$C$118,0)+IF(COUNTIF(Powers!$D$131:$N$131,B28)&gt;0,Powers!$C$136,0)</f>
        <v>0</v>
      </c>
      <c r="G28" s="55" t="str">
        <f t="shared" si="5"/>
        <v>2D</v>
      </c>
      <c r="H28" s="54">
        <f t="shared" si="6"/>
        <v>0</v>
      </c>
      <c r="I28" s="76"/>
      <c r="J28" s="6"/>
    </row>
    <row r="29" spans="2:15" ht="13" x14ac:dyDescent="0.3">
      <c r="B29" s="45" t="str">
        <f>Database!L14</f>
        <v>Ranged Weapon (type)</v>
      </c>
      <c r="C29" s="109">
        <v>0</v>
      </c>
      <c r="D29" s="71">
        <f>IF(COUNTIF(Powers!$D$5:$N$5,B29)&gt;0,Powers!$C$8,0)+IF(COUNTIF(Powers!$D$23:$N$23,B29)&gt;0,Powers!$C$26,0)+IF(COUNTIF(Powers!$D$41:$N$41,B29)&gt;0,Powers!$C$44,0)+IF(COUNTIF(Powers!$D$59:$N$458,B29)&gt;0,Powers!$C$62,0)+IF(COUNTIF(Powers!$D$77:$N$77,B29)&gt;0,Powers!$C$80,0)+IF(COUNTIF(Powers!$D$95:$N$95,B29)&gt;0,Powers!$C$98,0)+IF(COUNTIF(Powers!$D$113:$N$113,B29)&gt;0,Powers!$C$116,0)+IF(COUNTIF(Powers!$D$131:$N$131,B29)&gt;0,Powers!$C$134,0)</f>
        <v>0</v>
      </c>
      <c r="E29" s="72">
        <f>IF(COUNTIF(Powers!$D$5:$N$5,B29)&gt;0,Powers!$C$9,0)+IF(COUNTIF(Powers!$D$23:$N$23,B29)&gt;0,Powers!$C$27,0)+IF(COUNTIF(Powers!$D$41:$N$41,B29)&gt;0,Powers!$C$45,0)+IF(COUNTIF(Powers!$D$59:$N$59,B29)&gt;0,Powers!$C$63,0)+IF(COUNTIF(Powers!$D$77:$N$77,B29)&gt;0,Powers!$C$81,0)+IF(COUNTIF(Powers!$D$95:$N$95,B29)&gt;0,Powers!$C$99,0)+IF(COUNTIF(Powers!$D$113:$N$113,B29)&gt;0,Powers!$C$117,0)+IF(COUNTIF(Powers!$D$131:$N$131,B29)&gt;0,Powers!$C$135,0)</f>
        <v>0</v>
      </c>
      <c r="F29" s="73">
        <f>IF(COUNTIF(Powers!$D$5:$N$5,B29)&gt;0,Powers!$C$10,0)+IF(COUNTIF(Powers!$D$23:$N$23,B29)&gt;0,Powers!$C$28,0)+IF(COUNTIF(Powers!$D$41:$N$41,B29)&gt;0,Powers!$C$46,0)+IF(COUNTIF(Powers!$D$59:$N$458,B29)&gt;0,Powers!$C$64,0)+IF(COUNTIF(Powers!$D$77:$N$77,B29)&gt;0,Powers!$C$82,0)+IF(COUNTIF(Powers!$D$95:$N$95,B29)&gt;0,Powers!$C$100,0)+IF(COUNTIF(Powers!$D$113:$N$113,B29)&gt;0,Powers!$C$118,0)+IF(COUNTIF(Powers!$D$131:$N$131,B29)&gt;0,Powers!$C$136,0)</f>
        <v>0</v>
      </c>
      <c r="G29" s="55" t="str">
        <f t="shared" si="5"/>
        <v>2D</v>
      </c>
      <c r="H29" s="54">
        <f t="shared" si="6"/>
        <v>0</v>
      </c>
      <c r="I29" s="76"/>
      <c r="J29" s="6"/>
    </row>
    <row r="30" spans="2:15" ht="13" x14ac:dyDescent="0.3">
      <c r="B30" s="45" t="str">
        <f>Database!L15</f>
        <v>Stealth</v>
      </c>
      <c r="C30" s="109">
        <v>0</v>
      </c>
      <c r="D30" s="71">
        <f>IF(COUNTIF(Powers!$D$5:$N$5,B30)&gt;0,Powers!$C$8,0)+IF(COUNTIF(Powers!$D$23:$N$23,B30)&gt;0,Powers!$C$26,0)+IF(COUNTIF(Powers!$D$41:$N$41,B30)&gt;0,Powers!$C$44,0)+IF(COUNTIF(Powers!$D$59:$N$458,B30)&gt;0,Powers!$C$62,0)+IF(COUNTIF(Powers!$D$77:$N$77,B30)&gt;0,Powers!$C$80,0)+IF(COUNTIF(Powers!$D$95:$N$95,B30)&gt;0,Powers!$C$98,0)+IF(COUNTIF(Powers!$D$113:$N$113,B30)&gt;0,Powers!$C$116,0)+IF(COUNTIF(Powers!$D$131:$N$131,B30)&gt;0,Powers!$C$134,0)</f>
        <v>0</v>
      </c>
      <c r="E30" s="72">
        <f>IF(COUNTIF(Powers!$D$5:$N$5,B30)&gt;0,Powers!$C$9,0)+IF(COUNTIF(Powers!$D$23:$N$23,B30)&gt;0,Powers!$C$27,0)+IF(COUNTIF(Powers!$D$41:$N$41,B30)&gt;0,Powers!$C$45,0)+IF(COUNTIF(Powers!$D$59:$N$59,B30)&gt;0,Powers!$C$63,0)+IF(COUNTIF(Powers!$D$77:$N$77,B30)&gt;0,Powers!$C$81,0)+IF(COUNTIF(Powers!$D$95:$N$95,B30)&gt;0,Powers!$C$99,0)+IF(COUNTIF(Powers!$D$113:$N$113,B30)&gt;0,Powers!$C$117,0)+IF(COUNTIF(Powers!$D$131:$N$131,B30)&gt;0,Powers!$C$135,0)</f>
        <v>0</v>
      </c>
      <c r="F30" s="73">
        <f>IF(COUNTIF(Powers!$D$5:$N$5,B30)&gt;0,Powers!$C$10,0)+IF(COUNTIF(Powers!$D$23:$N$23,B30)&gt;0,Powers!$C$28,0)+IF(COUNTIF(Powers!$D$41:$N$41,B30)&gt;0,Powers!$C$46,0)+IF(COUNTIF(Powers!$D$59:$N$458,B30)&gt;0,Powers!$C$64,0)+IF(COUNTIF(Powers!$D$77:$N$77,B30)&gt;0,Powers!$C$82,0)+IF(COUNTIF(Powers!$D$95:$N$95,B30)&gt;0,Powers!$C$100,0)+IF(COUNTIF(Powers!$D$113:$N$113,B30)&gt;0,Powers!$C$118,0)+IF(COUNTIF(Powers!$D$131:$N$131,B30)&gt;0,Powers!$C$136,0)</f>
        <v>0</v>
      </c>
      <c r="G30" s="55" t="str">
        <f t="shared" si="5"/>
        <v>2D</v>
      </c>
      <c r="H30" s="54">
        <f t="shared" si="6"/>
        <v>0</v>
      </c>
      <c r="I30" s="76"/>
      <c r="J30" s="6"/>
    </row>
    <row r="31" spans="2:15" ht="13" x14ac:dyDescent="0.3">
      <c r="B31" s="111" t="s">
        <v>22</v>
      </c>
      <c r="C31" s="109">
        <v>0</v>
      </c>
      <c r="D31" s="71">
        <f>IF(COUNTIF(Powers!$D$5:$N$5,B31)&gt;0,Powers!$C$8,0)+IF(COUNTIF(Powers!$D$23:$N$23,B31)&gt;0,Powers!$C$26,0)+IF(COUNTIF(Powers!$D$41:$N$41,B31)&gt;0,Powers!$C$44,0)+IF(COUNTIF(Powers!$D$59:$N$458,B31)&gt;0,Powers!$C$62,0)+IF(COUNTIF(Powers!$D$77:$N$77,B31)&gt;0,Powers!$C$80,0)+IF(COUNTIF(Powers!$D$95:$N$95,B31)&gt;0,Powers!$C$98,0)+IF(COUNTIF(Powers!$D$113:$N$113,B31)&gt;0,Powers!$C$116,0)+IF(COUNTIF(Powers!$D$131:$N$131,B31)&gt;0,Powers!$C$134,0)</f>
        <v>0</v>
      </c>
      <c r="E31" s="72">
        <f>IF(COUNTIF(Powers!$D$5:$N$5,B31)&gt;0,Powers!$C$9,0)+IF(COUNTIF(Powers!$D$23:$N$23,B31)&gt;0,Powers!$C$27,0)+IF(COUNTIF(Powers!$D$41:$N$41,B31)&gt;0,Powers!$C$45,0)+IF(COUNTIF(Powers!$D$59:$N$59,B31)&gt;0,Powers!$C$63,0)+IF(COUNTIF(Powers!$D$77:$N$77,B31)&gt;0,Powers!$C$81,0)+IF(COUNTIF(Powers!$D$95:$N$95,B31)&gt;0,Powers!$C$99,0)+IF(COUNTIF(Powers!$D$113:$N$113,B31)&gt;0,Powers!$C$117,0)+IF(COUNTIF(Powers!$D$131:$N$131,B31)&gt;0,Powers!$C$135,0)</f>
        <v>0</v>
      </c>
      <c r="F31" s="74">
        <v>0</v>
      </c>
      <c r="G31" s="55" t="str">
        <f t="shared" si="5"/>
        <v>2D</v>
      </c>
      <c r="H31" s="54">
        <f t="shared" si="6"/>
        <v>0</v>
      </c>
      <c r="I31" s="76"/>
      <c r="J31" s="6"/>
    </row>
    <row r="32" spans="2:15" ht="13.5" thickBot="1" x14ac:dyDescent="0.35">
      <c r="B32" s="112" t="s">
        <v>22</v>
      </c>
      <c r="C32" s="110">
        <v>0</v>
      </c>
      <c r="D32" s="71">
        <f>IF(COUNTIF(Powers!$D$5:$N$5,B32)&gt;0,Powers!$C$8,0)+IF(COUNTIF(Powers!$D$23:$N$23,B32)&gt;0,Powers!$C$26,0)+IF(COUNTIF(Powers!$D$41:$N$41,B32)&gt;0,Powers!$C$44,0)+IF(COUNTIF(Powers!$D$59:$N$458,B32)&gt;0,Powers!$C$62,0)+IF(COUNTIF(Powers!$D$77:$N$77,B32)&gt;0,Powers!$C$80,0)+IF(COUNTIF(Powers!$D$95:$N$95,B32)&gt;0,Powers!$C$98,0)+IF(COUNTIF(Powers!$D$113:$N$113,B32)&gt;0,Powers!$C$116,0)+IF(COUNTIF(Powers!$D$131:$N$131,B32)&gt;0,Powers!$C$134,0)</f>
        <v>0</v>
      </c>
      <c r="E32" s="72">
        <f>IF(COUNTIF(Powers!$D$5:$N$5,B32)&gt;0,Powers!$C$9,0)+IF(COUNTIF(Powers!$D$23:$N$23,B32)&gt;0,Powers!$C$27,0)+IF(COUNTIF(Powers!$D$41:$N$41,B32)&gt;0,Powers!$C$45,0)+IF(COUNTIF(Powers!$D$59:$N$59,B32)&gt;0,Powers!$C$63,0)+IF(COUNTIF(Powers!$D$77:$N$77,B32)&gt;0,Powers!$C$81,0)+IF(COUNTIF(Powers!$D$95:$N$95,B32)&gt;0,Powers!$C$99,0)+IF(COUNTIF(Powers!$D$113:$N$113,B32)&gt;0,Powers!$C$117,0)+IF(COUNTIF(Powers!$D$131:$N$131,B32)&gt;0,Powers!$C$135,0)</f>
        <v>0</v>
      </c>
      <c r="F32" s="75">
        <v>0</v>
      </c>
      <c r="G32" s="57" t="str">
        <f>CONCATENATE(C$6+D$6+C32+D32,"D",IF(E$6+E32&gt;0,_xlfn.CONCAT(" + ",E$6+E32,"HD"),""),IF(F$6+F32&gt;0,_xlfn.CONCAT(" + ",F$6+F32,"WD"),""))</f>
        <v>2D</v>
      </c>
      <c r="H32" s="54">
        <f t="shared" si="6"/>
        <v>0</v>
      </c>
      <c r="I32" s="76"/>
      <c r="J32" s="6"/>
    </row>
    <row r="33" spans="2:10" ht="13" thickBot="1" x14ac:dyDescent="0.3">
      <c r="C33" s="60"/>
      <c r="D33" s="60"/>
      <c r="H33"/>
      <c r="I33"/>
      <c r="J33"/>
    </row>
    <row r="34" spans="2:10" ht="13.5" thickBot="1" x14ac:dyDescent="0.35">
      <c r="B34" s="44" t="s">
        <v>10</v>
      </c>
      <c r="C34" s="62" t="s">
        <v>9</v>
      </c>
      <c r="D34" s="61" t="s">
        <v>14</v>
      </c>
      <c r="E34" s="47" t="s">
        <v>169</v>
      </c>
      <c r="F34" s="47" t="s">
        <v>170</v>
      </c>
      <c r="G34" s="47" t="s">
        <v>15</v>
      </c>
      <c r="H34" s="48" t="s">
        <v>1</v>
      </c>
      <c r="I34" s="6"/>
      <c r="J34" s="6"/>
    </row>
    <row r="35" spans="2:10" ht="13" x14ac:dyDescent="0.3">
      <c r="B35" s="52" t="str">
        <f>Database!L16</f>
        <v>Empathy</v>
      </c>
      <c r="C35" s="108">
        <v>0</v>
      </c>
      <c r="D35" s="71">
        <f>IF(COUNTIF(Powers!$D$5:$N$5,B35)&gt;0,Powers!$C$8,0)+IF(COUNTIF(Powers!$D$23:$N$23,B35)&gt;0,Powers!$C$26,0)+IF(COUNTIF(Powers!$D$41:$N$41,B35)&gt;0,Powers!$C$44,0)+IF(COUNTIF(Powers!$D$59:$N$458,B35)&gt;0,Powers!$C$62,0)+IF(COUNTIF(Powers!$D$77:$N$77,B35)&gt;0,Powers!$C$80,0)+IF(COUNTIF(Powers!$D$95:$N$95,B35)&gt;0,Powers!$C$98,0)+IF(COUNTIF(Powers!$D$113:$N$113,B35)&gt;0,Powers!$C$116,0)+IF(COUNTIF(Powers!$D$131:$N$131,B35)&gt;0,Powers!$C$134,0)</f>
        <v>0</v>
      </c>
      <c r="E35" s="72">
        <f>IF(COUNTIF(Powers!$D$5:$N$5,B35)&gt;0,Powers!$C$9,0)+IF(COUNTIF(Powers!$D$23:$N$23,B35)&gt;0,Powers!$C$27,0)+IF(COUNTIF(Powers!$D$41:$N$41,B35)&gt;0,Powers!$C$45,0)+IF(COUNTIF(Powers!$D$59:$N$59,B35)&gt;0,Powers!$C$63,0)+IF(COUNTIF(Powers!$D$77:$N$77,B35)&gt;0,Powers!$C$81,0)+IF(COUNTIF(Powers!$D$95:$N$95,B35)&gt;0,Powers!$C$99,0)+IF(COUNTIF(Powers!$D$113:$N$113,B35)&gt;0,Powers!$C$117,0)+IF(COUNTIF(Powers!$D$131:$N$131,B35)&gt;0,Powers!$C$135,0)</f>
        <v>0</v>
      </c>
      <c r="F35" s="73">
        <f>IF(COUNTIF(Powers!$D$5:$N$5,B35)&gt;0,Powers!$C$10,0)+IF(COUNTIF(Powers!$D$23:$N$23,B35)&gt;0,Powers!$C$28,0)+IF(COUNTIF(Powers!$D$41:$N$41,B35)&gt;0,Powers!$C$46,0)+IF(COUNTIF(Powers!$D$59:$N$458,B35)&gt;0,Powers!$C$64,0)+IF(COUNTIF(Powers!$D$77:$N$77,B35)&gt;0,Powers!$C$82,0)+IF(COUNTIF(Powers!$D$95:$N$95,B35)&gt;0,Powers!$C$100,0)+IF(COUNTIF(Powers!$D$113:$N$113,B35)&gt;0,Powers!$C$118,0)+IF(COUNTIF(Powers!$D$131:$N$131,B35)&gt;0,Powers!$C$136,0)</f>
        <v>0</v>
      </c>
      <c r="G35" s="53" t="str">
        <f>CONCATENATE(C$7+D$7+C35+D35,"D",IF(E$7+E35&gt;0,_xlfn.CONCAT(" + ",E$7+E35,"HD"),""),IF(F$7+F35&gt;0,_xlfn.CONCAT(" + ",F$7+F35,"WD"),""))</f>
        <v>2D</v>
      </c>
      <c r="H35" s="54">
        <f>C35*2</f>
        <v>0</v>
      </c>
      <c r="I35" s="76"/>
      <c r="J35" s="6"/>
    </row>
    <row r="36" spans="2:10" ht="13" x14ac:dyDescent="0.3">
      <c r="B36" s="45" t="str">
        <f>Database!L17</f>
        <v>Perception</v>
      </c>
      <c r="C36" s="109">
        <v>0</v>
      </c>
      <c r="D36" s="71">
        <f>IF(COUNTIF(Powers!$D$5:$N$5,B36)&gt;0,Powers!$C$8,0)+IF(COUNTIF(Powers!$D$23:$N$23,B36)&gt;0,Powers!$C$26,0)+IF(COUNTIF(Powers!$D$41:$N$41,B36)&gt;0,Powers!$C$44,0)+IF(COUNTIF(Powers!$D$59:$N$458,B36)&gt;0,Powers!$C$62,0)+IF(COUNTIF(Powers!$D$77:$N$77,B36)&gt;0,Powers!$C$80,0)+IF(COUNTIF(Powers!$D$95:$N$95,B36)&gt;0,Powers!$C$98,0)+IF(COUNTIF(Powers!$D$113:$N$113,B36)&gt;0,Powers!$C$116,0)+IF(COUNTIF(Powers!$D$131:$N$131,B36)&gt;0,Powers!$C$134,0)</f>
        <v>0</v>
      </c>
      <c r="E36" s="72">
        <f>IF(COUNTIF(Powers!$D$5:$N$5,B36)&gt;0,Powers!$C$9,0)+IF(COUNTIF(Powers!$D$23:$N$23,B36)&gt;0,Powers!$C$27,0)+IF(COUNTIF(Powers!$D$41:$N$41,B36)&gt;0,Powers!$C$45,0)+IF(COUNTIF(Powers!$D$59:$N$59,B36)&gt;0,Powers!$C$63,0)+IF(COUNTIF(Powers!$D$77:$N$77,B36)&gt;0,Powers!$C$81,0)+IF(COUNTIF(Powers!$D$95:$N$95,B36)&gt;0,Powers!$C$99,0)+IF(COUNTIF(Powers!$D$113:$N$113,B36)&gt;0,Powers!$C$117,0)+IF(COUNTIF(Powers!$D$131:$N$131,B36)&gt;0,Powers!$C$135,0)</f>
        <v>0</v>
      </c>
      <c r="F36" s="73">
        <f>IF(COUNTIF(Powers!$D$5:$N$5,B36)&gt;0,Powers!$C$10,0)+IF(COUNTIF(Powers!$D$23:$N$23,B36)&gt;0,Powers!$C$28,0)+IF(COUNTIF(Powers!$D$41:$N$41,B36)&gt;0,Powers!$C$46,0)+IF(COUNTIF(Powers!$D$59:$N$458,B36)&gt;0,Powers!$C$64,0)+IF(COUNTIF(Powers!$D$77:$N$77,B36)&gt;0,Powers!$C$82,0)+IF(COUNTIF(Powers!$D$95:$N$95,B36)&gt;0,Powers!$C$100,0)+IF(COUNTIF(Powers!$D$113:$N$113,B36)&gt;0,Powers!$C$118,0)+IF(COUNTIF(Powers!$D$131:$N$131,B36)&gt;0,Powers!$C$136,0)</f>
        <v>0</v>
      </c>
      <c r="G36" s="55" t="str">
        <f t="shared" ref="G36:G38" si="7">CONCATENATE(C$7+D$7+C36+D36,"D",IF(E$7+E36&gt;0,_xlfn.CONCAT(" + ",E$7+E36,"HD"),""),IF(F$7+F36&gt;0,_xlfn.CONCAT(" + ",F$7+F36,"WD"),""))</f>
        <v>2D</v>
      </c>
      <c r="H36" s="54">
        <f t="shared" ref="H36:H39" si="8">C36*2</f>
        <v>0</v>
      </c>
      <c r="I36" s="76"/>
      <c r="J36" s="6"/>
    </row>
    <row r="37" spans="2:10" ht="13" x14ac:dyDescent="0.3">
      <c r="B37" s="45" t="str">
        <f>Database!L18</f>
        <v>Scrutiny</v>
      </c>
      <c r="C37" s="109">
        <v>0</v>
      </c>
      <c r="D37" s="71">
        <f>IF(COUNTIF(Powers!$D$5:$N$5,B37)&gt;0,Powers!$C$8,0)+IF(COUNTIF(Powers!$D$23:$N$23,B37)&gt;0,Powers!$C$26,0)+IF(COUNTIF(Powers!$D$41:$N$41,B37)&gt;0,Powers!$C$44,0)+IF(COUNTIF(Powers!$D$59:$N$458,B37)&gt;0,Powers!$C$62,0)+IF(COUNTIF(Powers!$D$77:$N$77,B37)&gt;0,Powers!$C$80,0)+IF(COUNTIF(Powers!$D$95:$N$95,B37)&gt;0,Powers!$C$98,0)+IF(COUNTIF(Powers!$D$113:$N$113,B37)&gt;0,Powers!$C$116,0)+IF(COUNTIF(Powers!$D$131:$N$131,B37)&gt;0,Powers!$C$134,0)</f>
        <v>0</v>
      </c>
      <c r="E37" s="72">
        <f>IF(COUNTIF(Powers!$D$5:$N$5,B37)&gt;0,Powers!$C$9,0)+IF(COUNTIF(Powers!$D$23:$N$23,B37)&gt;0,Powers!$C$27,0)+IF(COUNTIF(Powers!$D$41:$N$41,B37)&gt;0,Powers!$C$45,0)+IF(COUNTIF(Powers!$D$59:$N$59,B37)&gt;0,Powers!$C$63,0)+IF(COUNTIF(Powers!$D$77:$N$77,B37)&gt;0,Powers!$C$81,0)+IF(COUNTIF(Powers!$D$95:$N$95,B37)&gt;0,Powers!$C$99,0)+IF(COUNTIF(Powers!$D$113:$N$113,B37)&gt;0,Powers!$C$117,0)+IF(COUNTIF(Powers!$D$131:$N$131,B37)&gt;0,Powers!$C$135,0)</f>
        <v>0</v>
      </c>
      <c r="F37" s="73">
        <f>IF(COUNTIF(Powers!$D$5:$N$5,B37)&gt;0,Powers!$C$10,0)+IF(COUNTIF(Powers!$D$23:$N$23,B37)&gt;0,Powers!$C$28,0)+IF(COUNTIF(Powers!$D$41:$N$41,B37)&gt;0,Powers!$C$46,0)+IF(COUNTIF(Powers!$D$59:$N$458,B37)&gt;0,Powers!$C$64,0)+IF(COUNTIF(Powers!$D$77:$N$77,B37)&gt;0,Powers!$C$82,0)+IF(COUNTIF(Powers!$D$95:$N$95,B37)&gt;0,Powers!$C$100,0)+IF(COUNTIF(Powers!$D$113:$N$113,B37)&gt;0,Powers!$C$118,0)+IF(COUNTIF(Powers!$D$131:$N$131,B37)&gt;0,Powers!$C$136,0)</f>
        <v>0</v>
      </c>
      <c r="G37" s="55" t="str">
        <f t="shared" si="7"/>
        <v>2D</v>
      </c>
      <c r="H37" s="54">
        <f t="shared" si="8"/>
        <v>0</v>
      </c>
      <c r="I37" s="76"/>
      <c r="J37" s="6"/>
    </row>
    <row r="38" spans="2:10" ht="13" x14ac:dyDescent="0.3">
      <c r="B38" s="111" t="s">
        <v>22</v>
      </c>
      <c r="C38" s="109">
        <v>0</v>
      </c>
      <c r="D38" s="71">
        <f>IF(COUNTIF(Powers!$D$5:$N$5,B38)&gt;0,Powers!$C$8,0)+IF(COUNTIF(Powers!$D$23:$N$23,B38)&gt;0,Powers!$C$26,0)+IF(COUNTIF(Powers!$D$41:$N$41,B38)&gt;0,Powers!$C$44,0)+IF(COUNTIF(Powers!$D$59:$N$458,B38)&gt;0,Powers!$C$62,0)+IF(COUNTIF(Powers!$D$77:$N$77,B38)&gt;0,Powers!$C$80,0)+IF(COUNTIF(Powers!$D$95:$N$95,B38)&gt;0,Powers!$C$98,0)+IF(COUNTIF(Powers!$D$113:$N$113,B38)&gt;0,Powers!$C$116,0)+IF(COUNTIF(Powers!$D$131:$N$131,B38)&gt;0,Powers!$C$134,0)</f>
        <v>0</v>
      </c>
      <c r="E38" s="72">
        <f>IF(COUNTIF(Powers!$D$5:$N$5,B38)&gt;0,Powers!$C$9,0)+IF(COUNTIF(Powers!$D$23:$N$23,B38)&gt;0,Powers!$C$27,0)+IF(COUNTIF(Powers!$D$41:$N$41,B38)&gt;0,Powers!$C$45,0)+IF(COUNTIF(Powers!$D$59:$N$59,B38)&gt;0,Powers!$C$63,0)+IF(COUNTIF(Powers!$D$77:$N$77,B38)&gt;0,Powers!$C$81,0)+IF(COUNTIF(Powers!$D$95:$N$95,B38)&gt;0,Powers!$C$99,0)+IF(COUNTIF(Powers!$D$113:$N$113,B38)&gt;0,Powers!$C$117,0)+IF(COUNTIF(Powers!$D$131:$N$131,B38)&gt;0,Powers!$C$135,0)</f>
        <v>0</v>
      </c>
      <c r="F38" s="74">
        <v>0</v>
      </c>
      <c r="G38" s="55" t="str">
        <f t="shared" si="7"/>
        <v>2D</v>
      </c>
      <c r="H38" s="54">
        <f t="shared" si="8"/>
        <v>0</v>
      </c>
      <c r="I38" s="76"/>
      <c r="J38" s="6"/>
    </row>
    <row r="39" spans="2:10" ht="13.5" thickBot="1" x14ac:dyDescent="0.35">
      <c r="B39" s="112" t="s">
        <v>22</v>
      </c>
      <c r="C39" s="110">
        <v>0</v>
      </c>
      <c r="D39" s="71">
        <f>IF(COUNTIF(Powers!$D$5:$N$5,B39)&gt;0,Powers!$C$8,0)+IF(COUNTIF(Powers!$D$23:$N$23,B39)&gt;0,Powers!$C$26,0)+IF(COUNTIF(Powers!$D$41:$N$41,B39)&gt;0,Powers!$C$44,0)+IF(COUNTIF(Powers!$D$59:$N$458,B39)&gt;0,Powers!$C$62,0)+IF(COUNTIF(Powers!$D$77:$N$77,B39)&gt;0,Powers!$C$80,0)+IF(COUNTIF(Powers!$D$95:$N$95,B39)&gt;0,Powers!$C$98,0)+IF(COUNTIF(Powers!$D$113:$N$113,B39)&gt;0,Powers!$C$116,0)+IF(COUNTIF(Powers!$D$131:$N$131,B39)&gt;0,Powers!$C$134,0)</f>
        <v>0</v>
      </c>
      <c r="E39" s="72">
        <f>IF(COUNTIF(Powers!$D$5:$N$5,B39)&gt;0,Powers!$C$9,0)+IF(COUNTIF(Powers!$D$23:$N$23,B39)&gt;0,Powers!$C$27,0)+IF(COUNTIF(Powers!$D$41:$N$41,B39)&gt;0,Powers!$C$45,0)+IF(COUNTIF(Powers!$D$59:$N$59,B39)&gt;0,Powers!$C$63,0)+IF(COUNTIF(Powers!$D$77:$N$77,B39)&gt;0,Powers!$C$81,0)+IF(COUNTIF(Powers!$D$95:$N$95,B39)&gt;0,Powers!$C$99,0)+IF(COUNTIF(Powers!$D$113:$N$113,B39)&gt;0,Powers!$C$117,0)+IF(COUNTIF(Powers!$D$131:$N$131,B39)&gt;0,Powers!$C$135,0)</f>
        <v>0</v>
      </c>
      <c r="F39" s="75">
        <v>0</v>
      </c>
      <c r="G39" s="57" t="str">
        <f>CONCATENATE(C$7+D$7+C39+D39,"D",IF(E$7+E39&gt;0,_xlfn.CONCAT(" + ",E$7+E39,"HD"),""),IF(F$7+F39&gt;0,_xlfn.CONCAT(" + ",F$7+F39,"WD"),""))</f>
        <v>2D</v>
      </c>
      <c r="H39" s="54">
        <f t="shared" si="8"/>
        <v>0</v>
      </c>
      <c r="I39" s="76"/>
      <c r="J39" s="6"/>
    </row>
    <row r="40" spans="2:10" ht="13" thickBot="1" x14ac:dyDescent="0.3">
      <c r="C40" s="60"/>
      <c r="D40" s="60"/>
      <c r="H40"/>
      <c r="I40"/>
      <c r="J40"/>
    </row>
    <row r="41" spans="2:10" ht="13.5" thickBot="1" x14ac:dyDescent="0.35">
      <c r="B41" s="44" t="s">
        <v>11</v>
      </c>
      <c r="C41" s="62" t="s">
        <v>9</v>
      </c>
      <c r="D41" s="61" t="s">
        <v>14</v>
      </c>
      <c r="E41" s="47" t="s">
        <v>169</v>
      </c>
      <c r="F41" s="47" t="s">
        <v>170</v>
      </c>
      <c r="G41" s="47" t="s">
        <v>15</v>
      </c>
      <c r="H41" s="48" t="s">
        <v>1</v>
      </c>
      <c r="I41" s="6"/>
      <c r="J41" s="6"/>
    </row>
    <row r="42" spans="2:10" ht="13" x14ac:dyDescent="0.3">
      <c r="B42" s="52" t="str">
        <f>Database!L19</f>
        <v>First Aid</v>
      </c>
      <c r="C42" s="108">
        <v>0</v>
      </c>
      <c r="D42" s="71">
        <f>IF(COUNTIF(Powers!$D$5:$N$5,B42)&gt;0,Powers!$C$8,0)+IF(COUNTIF(Powers!$D$23:$N$23,B42)&gt;0,Powers!$C$26,0)+IF(COUNTIF(Powers!$D$41:$N$41,B42)&gt;0,Powers!$C$44,0)+IF(COUNTIF(Powers!$D$59:$N$458,B42)&gt;0,Powers!$C$62,0)+IF(COUNTIF(Powers!$D$77:$N$77,B42)&gt;0,Powers!$C$80,0)+IF(COUNTIF(Powers!$D$95:$N$95,B42)&gt;0,Powers!$C$98,0)+IF(COUNTIF(Powers!$D$113:$N$113,B42)&gt;0,Powers!$C$116,0)+IF(COUNTIF(Powers!$D$131:$N$131,B42)&gt;0,Powers!$C$134,0)</f>
        <v>0</v>
      </c>
      <c r="E42" s="72">
        <f>IF(COUNTIF(Powers!$D$5:$N$5,B42)&gt;0,Powers!$C$9,0)+IF(COUNTIF(Powers!$D$23:$N$23,B42)&gt;0,Powers!$C$27,0)+IF(COUNTIF(Powers!$D$41:$N$41,B42)&gt;0,Powers!$C$45,0)+IF(COUNTIF(Powers!$D$59:$N$59,B42)&gt;0,Powers!$C$63,0)+IF(COUNTIF(Powers!$D$77:$N$77,B42)&gt;0,Powers!$C$81,0)+IF(COUNTIF(Powers!$D$95:$N$95,B42)&gt;0,Powers!$C$99,0)+IF(COUNTIF(Powers!$D$113:$N$113,B42)&gt;0,Powers!$C$117,0)+IF(COUNTIF(Powers!$D$131:$N$131,B42)&gt;0,Powers!$C$135,0)</f>
        <v>0</v>
      </c>
      <c r="F42" s="73">
        <f>IF(COUNTIF(Powers!$D$5:$N$5,B42)&gt;0,Powers!$C$10,0)+IF(COUNTIF(Powers!$D$23:$N$23,B42)&gt;0,Powers!$C$28,0)+IF(COUNTIF(Powers!$D$41:$N$41,B42)&gt;0,Powers!$C$46,0)+IF(COUNTIF(Powers!$D$59:$N$458,B42)&gt;0,Powers!$C$64,0)+IF(COUNTIF(Powers!$D$77:$N$77,B42)&gt;0,Powers!$C$82,0)+IF(COUNTIF(Powers!$D$95:$N$95,B42)&gt;0,Powers!$C$100,0)+IF(COUNTIF(Powers!$D$113:$N$113,B42)&gt;0,Powers!$C$118,0)+IF(COUNTIF(Powers!$D$131:$N$131,B42)&gt;0,Powers!$C$136,0)</f>
        <v>0</v>
      </c>
      <c r="G42" s="53" t="str">
        <f>CONCATENATE(C$8+D$8+C42+D42,"D",IF(E$8+E42&gt;0,_xlfn.CONCAT(" + ",E$8+E42,"HD"),""),IF(F$8+F42&gt;0,_xlfn.CONCAT(" + ",F$8+F42,"WD"),""))</f>
        <v>2D</v>
      </c>
      <c r="H42" s="54">
        <f>C42*2</f>
        <v>0</v>
      </c>
      <c r="I42" s="76"/>
      <c r="J42" s="6"/>
    </row>
    <row r="43" spans="2:10" ht="13" x14ac:dyDescent="0.3">
      <c r="B43" s="45" t="str">
        <f>Database!L20</f>
        <v>Knowledge (type)</v>
      </c>
      <c r="C43" s="109">
        <v>0</v>
      </c>
      <c r="D43" s="71">
        <f>IF(COUNTIF(Powers!$D$5:$N$5,B43)&gt;0,Powers!$C$8,0)+IF(COUNTIF(Powers!$D$23:$N$23,B43)&gt;0,Powers!$C$26,0)+IF(COUNTIF(Powers!$D$41:$N$41,B43)&gt;0,Powers!$C$44,0)+IF(COUNTIF(Powers!$D$59:$N$458,B43)&gt;0,Powers!$C$62,0)+IF(COUNTIF(Powers!$D$77:$N$77,B43)&gt;0,Powers!$C$80,0)+IF(COUNTIF(Powers!$D$95:$N$95,B43)&gt;0,Powers!$C$98,0)+IF(COUNTIF(Powers!$D$113:$N$113,B43)&gt;0,Powers!$C$116,0)+IF(COUNTIF(Powers!$D$131:$N$131,B43)&gt;0,Powers!$C$134,0)</f>
        <v>0</v>
      </c>
      <c r="E43" s="72">
        <f>IF(COUNTIF(Powers!$D$5:$N$5,B43)&gt;0,Powers!$C$9,0)+IF(COUNTIF(Powers!$D$23:$N$23,B43)&gt;0,Powers!$C$27,0)+IF(COUNTIF(Powers!$D$41:$N$41,B43)&gt;0,Powers!$C$45,0)+IF(COUNTIF(Powers!$D$59:$N$59,B43)&gt;0,Powers!$C$63,0)+IF(COUNTIF(Powers!$D$77:$N$77,B43)&gt;0,Powers!$C$81,0)+IF(COUNTIF(Powers!$D$95:$N$95,B43)&gt;0,Powers!$C$99,0)+IF(COUNTIF(Powers!$D$113:$N$113,B43)&gt;0,Powers!$C$117,0)+IF(COUNTIF(Powers!$D$131:$N$131,B43)&gt;0,Powers!$C$135,0)</f>
        <v>0</v>
      </c>
      <c r="F43" s="73">
        <f>IF(COUNTIF(Powers!$D$5:$N$5,B43)&gt;0,Powers!$C$10,0)+IF(COUNTIF(Powers!$D$23:$N$23,B43)&gt;0,Powers!$C$28,0)+IF(COUNTIF(Powers!$D$41:$N$41,B43)&gt;0,Powers!$C$46,0)+IF(COUNTIF(Powers!$D$59:$N$458,B43)&gt;0,Powers!$C$64,0)+IF(COUNTIF(Powers!$D$77:$N$77,B43)&gt;0,Powers!$C$82,0)+IF(COUNTIF(Powers!$D$95:$N$95,B43)&gt;0,Powers!$C$100,0)+IF(COUNTIF(Powers!$D$113:$N$113,B43)&gt;0,Powers!$C$118,0)+IF(COUNTIF(Powers!$D$131:$N$131,B43)&gt;0,Powers!$C$136,0)</f>
        <v>0</v>
      </c>
      <c r="G43" s="55" t="str">
        <f t="shared" ref="G43:G54" si="9">CONCATENATE(C$8+D$8+C43+D43,"D",IF(E$8+E43&gt;0,_xlfn.CONCAT(" + ",E$8+E43,"HD"),""),IF(F$8+F43&gt;0,_xlfn.CONCAT(" + ",F$8+F43,"WD"),""))</f>
        <v>2D</v>
      </c>
      <c r="H43" s="54">
        <f t="shared" ref="H43:H55" si="10">C43*2</f>
        <v>0</v>
      </c>
      <c r="I43" s="76"/>
      <c r="J43" s="6"/>
    </row>
    <row r="44" spans="2:10" ht="13" x14ac:dyDescent="0.3">
      <c r="B44" s="45" t="str">
        <f>Database!L21</f>
        <v>Knowledge (type)</v>
      </c>
      <c r="C44" s="109">
        <v>0</v>
      </c>
      <c r="D44" s="71">
        <f>IF(COUNTIF(Powers!$D$5:$N$5,B44)&gt;0,Powers!$C$8,0)+IF(COUNTIF(Powers!$D$23:$N$23,B44)&gt;0,Powers!$C$26,0)+IF(COUNTIF(Powers!$D$41:$N$41,B44)&gt;0,Powers!$C$44,0)+IF(COUNTIF(Powers!$D$59:$N$458,B44)&gt;0,Powers!$C$62,0)+IF(COUNTIF(Powers!$D$77:$N$77,B44)&gt;0,Powers!$C$80,0)+IF(COUNTIF(Powers!$D$95:$N$95,B44)&gt;0,Powers!$C$98,0)+IF(COUNTIF(Powers!$D$113:$N$113,B44)&gt;0,Powers!$C$116,0)+IF(COUNTIF(Powers!$D$131:$N$131,B44)&gt;0,Powers!$C$134,0)</f>
        <v>0</v>
      </c>
      <c r="E44" s="72">
        <f>IF(COUNTIF(Powers!$D$5:$N$5,B44)&gt;0,Powers!$C$9,0)+IF(COUNTIF(Powers!$D$23:$N$23,B44)&gt;0,Powers!$C$27,0)+IF(COUNTIF(Powers!$D$41:$N$41,B44)&gt;0,Powers!$C$45,0)+IF(COUNTIF(Powers!$D$59:$N$59,B44)&gt;0,Powers!$C$63,0)+IF(COUNTIF(Powers!$D$77:$N$77,B44)&gt;0,Powers!$C$81,0)+IF(COUNTIF(Powers!$D$95:$N$95,B44)&gt;0,Powers!$C$99,0)+IF(COUNTIF(Powers!$D$113:$N$113,B44)&gt;0,Powers!$C$117,0)+IF(COUNTIF(Powers!$D$131:$N$131,B44)&gt;0,Powers!$C$135,0)</f>
        <v>0</v>
      </c>
      <c r="F44" s="73">
        <f>IF(COUNTIF(Powers!$D$5:$N$5,B44)&gt;0,Powers!$C$10,0)+IF(COUNTIF(Powers!$D$23:$N$23,B44)&gt;0,Powers!$C$28,0)+IF(COUNTIF(Powers!$D$41:$N$41,B44)&gt;0,Powers!$C$46,0)+IF(COUNTIF(Powers!$D$59:$N$458,B44)&gt;0,Powers!$C$64,0)+IF(COUNTIF(Powers!$D$77:$N$77,B44)&gt;0,Powers!$C$82,0)+IF(COUNTIF(Powers!$D$95:$N$95,B44)&gt;0,Powers!$C$100,0)+IF(COUNTIF(Powers!$D$113:$N$113,B44)&gt;0,Powers!$C$118,0)+IF(COUNTIF(Powers!$D$131:$N$131,B44)&gt;0,Powers!$C$136,0)</f>
        <v>0</v>
      </c>
      <c r="G44" s="55" t="str">
        <f t="shared" si="9"/>
        <v>2D</v>
      </c>
      <c r="H44" s="54">
        <f t="shared" si="10"/>
        <v>0</v>
      </c>
      <c r="I44" s="76"/>
      <c r="J44" s="6"/>
    </row>
    <row r="45" spans="2:10" ht="13" x14ac:dyDescent="0.3">
      <c r="B45" s="45" t="str">
        <f>Database!L22</f>
        <v>Language (type)</v>
      </c>
      <c r="C45" s="109">
        <v>0</v>
      </c>
      <c r="D45" s="71">
        <f>IF(COUNTIF(Powers!$D$5:$N$5,B45)&gt;0,Powers!$C$8,0)+IF(COUNTIF(Powers!$D$23:$N$23,B45)&gt;0,Powers!$C$26,0)+IF(COUNTIF(Powers!$D$41:$N$41,B45)&gt;0,Powers!$C$44,0)+IF(COUNTIF(Powers!$D$59:$N$458,B45)&gt;0,Powers!$C$62,0)+IF(COUNTIF(Powers!$D$77:$N$77,B45)&gt;0,Powers!$C$80,0)+IF(COUNTIF(Powers!$D$95:$N$95,B45)&gt;0,Powers!$C$98,0)+IF(COUNTIF(Powers!$D$113:$N$113,B45)&gt;0,Powers!$C$116,0)+IF(COUNTIF(Powers!$D$131:$N$131,B45)&gt;0,Powers!$C$134,0)</f>
        <v>0</v>
      </c>
      <c r="E45" s="72">
        <f>IF(COUNTIF(Powers!$D$5:$N$5,B45)&gt;0,Powers!$C$9,0)+IF(COUNTIF(Powers!$D$23:$N$23,B45)&gt;0,Powers!$C$27,0)+IF(COUNTIF(Powers!$D$41:$N$41,B45)&gt;0,Powers!$C$45,0)+IF(COUNTIF(Powers!$D$59:$N$59,B45)&gt;0,Powers!$C$63,0)+IF(COUNTIF(Powers!$D$77:$N$77,B45)&gt;0,Powers!$C$81,0)+IF(COUNTIF(Powers!$D$95:$N$95,B45)&gt;0,Powers!$C$99,0)+IF(COUNTIF(Powers!$D$113:$N$113,B45)&gt;0,Powers!$C$117,0)+IF(COUNTIF(Powers!$D$131:$N$131,B45)&gt;0,Powers!$C$135,0)</f>
        <v>0</v>
      </c>
      <c r="F45" s="73">
        <f>IF(COUNTIF(Powers!$D$5:$N$5,B45)&gt;0,Powers!$C$10,0)+IF(COUNTIF(Powers!$D$23:$N$23,B45)&gt;0,Powers!$C$28,0)+IF(COUNTIF(Powers!$D$41:$N$41,B45)&gt;0,Powers!$C$46,0)+IF(COUNTIF(Powers!$D$59:$N$458,B45)&gt;0,Powers!$C$64,0)+IF(COUNTIF(Powers!$D$77:$N$77,B45)&gt;0,Powers!$C$82,0)+IF(COUNTIF(Powers!$D$95:$N$95,B45)&gt;0,Powers!$C$100,0)+IF(COUNTIF(Powers!$D$113:$N$113,B45)&gt;0,Powers!$C$118,0)+IF(COUNTIF(Powers!$D$131:$N$131,B45)&gt;0,Powers!$C$136,0)</f>
        <v>0</v>
      </c>
      <c r="G45" s="55" t="str">
        <f t="shared" si="9"/>
        <v>2D</v>
      </c>
      <c r="H45" s="54">
        <f t="shared" si="10"/>
        <v>0</v>
      </c>
      <c r="I45" s="76"/>
      <c r="J45" s="6"/>
    </row>
    <row r="46" spans="2:10" ht="13" x14ac:dyDescent="0.3">
      <c r="B46" s="45" t="str">
        <f>Database!L23</f>
        <v>Language (type)</v>
      </c>
      <c r="C46" s="109">
        <v>0</v>
      </c>
      <c r="D46" s="71">
        <f>IF(COUNTIF(Powers!$D$5:$N$5,B46)&gt;0,Powers!$C$8,0)+IF(COUNTIF(Powers!$D$23:$N$23,B46)&gt;0,Powers!$C$26,0)+IF(COUNTIF(Powers!$D$41:$N$41,B46)&gt;0,Powers!$C$44,0)+IF(COUNTIF(Powers!$D$59:$N$458,B46)&gt;0,Powers!$C$62,0)+IF(COUNTIF(Powers!$D$77:$N$77,B46)&gt;0,Powers!$C$80,0)+IF(COUNTIF(Powers!$D$95:$N$95,B46)&gt;0,Powers!$C$98,0)+IF(COUNTIF(Powers!$D$113:$N$113,B46)&gt;0,Powers!$C$116,0)+IF(COUNTIF(Powers!$D$131:$N$131,B46)&gt;0,Powers!$C$134,0)</f>
        <v>0</v>
      </c>
      <c r="E46" s="72">
        <f>IF(COUNTIF(Powers!$D$5:$N$5,B46)&gt;0,Powers!$C$9,0)+IF(COUNTIF(Powers!$D$23:$N$23,B46)&gt;0,Powers!$C$27,0)+IF(COUNTIF(Powers!$D$41:$N$41,B46)&gt;0,Powers!$C$45,0)+IF(COUNTIF(Powers!$D$59:$N$59,B46)&gt;0,Powers!$C$63,0)+IF(COUNTIF(Powers!$D$77:$N$77,B46)&gt;0,Powers!$C$81,0)+IF(COUNTIF(Powers!$D$95:$N$95,B46)&gt;0,Powers!$C$99,0)+IF(COUNTIF(Powers!$D$113:$N$113,B46)&gt;0,Powers!$C$117,0)+IF(COUNTIF(Powers!$D$131:$N$131,B46)&gt;0,Powers!$C$135,0)</f>
        <v>0</v>
      </c>
      <c r="F46" s="73">
        <f>IF(COUNTIF(Powers!$D$5:$N$5,B46)&gt;0,Powers!$C$10,0)+IF(COUNTIF(Powers!$D$23:$N$23,B46)&gt;0,Powers!$C$28,0)+IF(COUNTIF(Powers!$D$41:$N$41,B46)&gt;0,Powers!$C$46,0)+IF(COUNTIF(Powers!$D$59:$N$458,B46)&gt;0,Powers!$C$64,0)+IF(COUNTIF(Powers!$D$77:$N$77,B46)&gt;0,Powers!$C$82,0)+IF(COUNTIF(Powers!$D$95:$N$95,B46)&gt;0,Powers!$C$100,0)+IF(COUNTIF(Powers!$D$113:$N$113,B46)&gt;0,Powers!$C$118,0)+IF(COUNTIF(Powers!$D$131:$N$131,B46)&gt;0,Powers!$C$136,0)</f>
        <v>0</v>
      </c>
      <c r="G46" s="55" t="str">
        <f t="shared" si="9"/>
        <v>2D</v>
      </c>
      <c r="H46" s="54">
        <f t="shared" si="10"/>
        <v>0</v>
      </c>
      <c r="I46" s="76"/>
      <c r="J46" s="6"/>
    </row>
    <row r="47" spans="2:10" ht="13" x14ac:dyDescent="0.3">
      <c r="B47" s="45" t="str">
        <f>Database!L24</f>
        <v>Medicine</v>
      </c>
      <c r="C47" s="109">
        <v>0</v>
      </c>
      <c r="D47" s="71">
        <f>IF(COUNTIF(Powers!$D$5:$N$5,B47)&gt;0,Powers!$C$8,0)+IF(COUNTIF(Powers!$D$23:$N$23,B47)&gt;0,Powers!$C$26,0)+IF(COUNTIF(Powers!$D$41:$N$41,B47)&gt;0,Powers!$C$44,0)+IF(COUNTIF(Powers!$D$59:$N$458,B47)&gt;0,Powers!$C$62,0)+IF(COUNTIF(Powers!$D$77:$N$77,B47)&gt;0,Powers!$C$80,0)+IF(COUNTIF(Powers!$D$95:$N$95,B47)&gt;0,Powers!$C$98,0)+IF(COUNTIF(Powers!$D$113:$N$113,B47)&gt;0,Powers!$C$116,0)+IF(COUNTIF(Powers!$D$131:$N$131,B47)&gt;0,Powers!$C$134,0)</f>
        <v>0</v>
      </c>
      <c r="E47" s="72">
        <f>IF(COUNTIF(Powers!$D$5:$N$5,B47)&gt;0,Powers!$C$9,0)+IF(COUNTIF(Powers!$D$23:$N$23,B47)&gt;0,Powers!$C$27,0)+IF(COUNTIF(Powers!$D$41:$N$41,B47)&gt;0,Powers!$C$45,0)+IF(COUNTIF(Powers!$D$59:$N$59,B47)&gt;0,Powers!$C$63,0)+IF(COUNTIF(Powers!$D$77:$N$77,B47)&gt;0,Powers!$C$81,0)+IF(COUNTIF(Powers!$D$95:$N$95,B47)&gt;0,Powers!$C$99,0)+IF(COUNTIF(Powers!$D$113:$N$113,B47)&gt;0,Powers!$C$117,0)+IF(COUNTIF(Powers!$D$131:$N$131,B47)&gt;0,Powers!$C$135,0)</f>
        <v>0</v>
      </c>
      <c r="F47" s="73">
        <f>IF(COUNTIF(Powers!$D$5:$N$5,B47)&gt;0,Powers!$C$10,0)+IF(COUNTIF(Powers!$D$23:$N$23,B47)&gt;0,Powers!$C$28,0)+IF(COUNTIF(Powers!$D$41:$N$41,B47)&gt;0,Powers!$C$46,0)+IF(COUNTIF(Powers!$D$59:$N$458,B47)&gt;0,Powers!$C$64,0)+IF(COUNTIF(Powers!$D$77:$N$77,B47)&gt;0,Powers!$C$82,0)+IF(COUNTIF(Powers!$D$95:$N$95,B47)&gt;0,Powers!$C$100,0)+IF(COUNTIF(Powers!$D$113:$N$113,B47)&gt;0,Powers!$C$118,0)+IF(COUNTIF(Powers!$D$131:$N$131,B47)&gt;0,Powers!$C$136,0)</f>
        <v>0</v>
      </c>
      <c r="G47" s="55" t="str">
        <f t="shared" si="9"/>
        <v>2D</v>
      </c>
      <c r="H47" s="54">
        <f t="shared" si="10"/>
        <v>0</v>
      </c>
      <c r="I47" s="76"/>
      <c r="J47" s="6"/>
    </row>
    <row r="48" spans="2:10" ht="13" x14ac:dyDescent="0.3">
      <c r="B48" s="45" t="str">
        <f>Database!L25</f>
        <v>Navigation</v>
      </c>
      <c r="C48" s="109">
        <v>0</v>
      </c>
      <c r="D48" s="71">
        <f>IF(COUNTIF(Powers!$D$5:$N$5,B48)&gt;0,Powers!$C$8,0)+IF(COUNTIF(Powers!$D$23:$N$23,B48)&gt;0,Powers!$C$26,0)+IF(COUNTIF(Powers!$D$41:$N$41,B48)&gt;0,Powers!$C$44,0)+IF(COUNTIF(Powers!$D$59:$N$458,B48)&gt;0,Powers!$C$62,0)+IF(COUNTIF(Powers!$D$77:$N$77,B48)&gt;0,Powers!$C$80,0)+IF(COUNTIF(Powers!$D$95:$N$95,B48)&gt;0,Powers!$C$98,0)+IF(COUNTIF(Powers!$D$113:$N$113,B48)&gt;0,Powers!$C$116,0)+IF(COUNTIF(Powers!$D$131:$N$131,B48)&gt;0,Powers!$C$134,0)</f>
        <v>0</v>
      </c>
      <c r="E48" s="72">
        <f>IF(COUNTIF(Powers!$D$5:$N$5,B48)&gt;0,Powers!$C$9,0)+IF(COUNTIF(Powers!$D$23:$N$23,B48)&gt;0,Powers!$C$27,0)+IF(COUNTIF(Powers!$D$41:$N$41,B48)&gt;0,Powers!$C$45,0)+IF(COUNTIF(Powers!$D$59:$N$59,B48)&gt;0,Powers!$C$63,0)+IF(COUNTIF(Powers!$D$77:$N$77,B48)&gt;0,Powers!$C$81,0)+IF(COUNTIF(Powers!$D$95:$N$95,B48)&gt;0,Powers!$C$99,0)+IF(COUNTIF(Powers!$D$113:$N$113,B48)&gt;0,Powers!$C$117,0)+IF(COUNTIF(Powers!$D$131:$N$131,B48)&gt;0,Powers!$C$135,0)</f>
        <v>0</v>
      </c>
      <c r="F48" s="73">
        <f>IF(COUNTIF(Powers!$D$5:$N$5,B48)&gt;0,Powers!$C$10,0)+IF(COUNTIF(Powers!$D$23:$N$23,B48)&gt;0,Powers!$C$28,0)+IF(COUNTIF(Powers!$D$41:$N$41,B48)&gt;0,Powers!$C$46,0)+IF(COUNTIF(Powers!$D$59:$N$458,B48)&gt;0,Powers!$C$64,0)+IF(COUNTIF(Powers!$D$77:$N$77,B48)&gt;0,Powers!$C$82,0)+IF(COUNTIF(Powers!$D$95:$N$95,B48)&gt;0,Powers!$C$100,0)+IF(COUNTIF(Powers!$D$113:$N$113,B48)&gt;0,Powers!$C$118,0)+IF(COUNTIF(Powers!$D$131:$N$131,B48)&gt;0,Powers!$C$136,0)</f>
        <v>0</v>
      </c>
      <c r="G48" s="55" t="str">
        <f t="shared" si="9"/>
        <v>2D</v>
      </c>
      <c r="H48" s="54">
        <f t="shared" si="10"/>
        <v>0</v>
      </c>
      <c r="I48" s="76"/>
      <c r="J48" s="6"/>
    </row>
    <row r="49" spans="2:10" ht="13" x14ac:dyDescent="0.3">
      <c r="B49" s="45" t="str">
        <f>Database!L26</f>
        <v>Research</v>
      </c>
      <c r="C49" s="109">
        <v>0</v>
      </c>
      <c r="D49" s="71">
        <f>IF(COUNTIF(Powers!$D$5:$N$5,B49)&gt;0,Powers!$C$8,0)+IF(COUNTIF(Powers!$D$23:$N$23,B49)&gt;0,Powers!$C$26,0)+IF(COUNTIF(Powers!$D$41:$N$41,B49)&gt;0,Powers!$C$44,0)+IF(COUNTIF(Powers!$D$59:$N$458,B49)&gt;0,Powers!$C$62,0)+IF(COUNTIF(Powers!$D$77:$N$77,B49)&gt;0,Powers!$C$80,0)+IF(COUNTIF(Powers!$D$95:$N$95,B49)&gt;0,Powers!$C$98,0)+IF(COUNTIF(Powers!$D$113:$N$113,B49)&gt;0,Powers!$C$116,0)+IF(COUNTIF(Powers!$D$131:$N$131,B49)&gt;0,Powers!$C$134,0)</f>
        <v>0</v>
      </c>
      <c r="E49" s="72">
        <f>IF(COUNTIF(Powers!$D$5:$N$5,B49)&gt;0,Powers!$C$9,0)+IF(COUNTIF(Powers!$D$23:$N$23,B49)&gt;0,Powers!$C$27,0)+IF(COUNTIF(Powers!$D$41:$N$41,B49)&gt;0,Powers!$C$45,0)+IF(COUNTIF(Powers!$D$59:$N$59,B49)&gt;0,Powers!$C$63,0)+IF(COUNTIF(Powers!$D$77:$N$77,B49)&gt;0,Powers!$C$81,0)+IF(COUNTIF(Powers!$D$95:$N$95,B49)&gt;0,Powers!$C$99,0)+IF(COUNTIF(Powers!$D$113:$N$113,B49)&gt;0,Powers!$C$117,0)+IF(COUNTIF(Powers!$D$131:$N$131,B49)&gt;0,Powers!$C$135,0)</f>
        <v>0</v>
      </c>
      <c r="F49" s="73">
        <f>IF(COUNTIF(Powers!$D$5:$N$5,B49)&gt;0,Powers!$C$10,0)+IF(COUNTIF(Powers!$D$23:$N$23,B49)&gt;0,Powers!$C$28,0)+IF(COUNTIF(Powers!$D$41:$N$41,B49)&gt;0,Powers!$C$46,0)+IF(COUNTIF(Powers!$D$59:$N$458,B49)&gt;0,Powers!$C$64,0)+IF(COUNTIF(Powers!$D$77:$N$77,B49)&gt;0,Powers!$C$82,0)+IF(COUNTIF(Powers!$D$95:$N$95,B49)&gt;0,Powers!$C$100,0)+IF(COUNTIF(Powers!$D$113:$N$113,B49)&gt;0,Powers!$C$118,0)+IF(COUNTIF(Powers!$D$131:$N$131,B49)&gt;0,Powers!$C$136,0)</f>
        <v>0</v>
      </c>
      <c r="G49" s="55" t="str">
        <f t="shared" si="9"/>
        <v>2D</v>
      </c>
      <c r="H49" s="54">
        <f t="shared" si="10"/>
        <v>0</v>
      </c>
      <c r="I49" s="76"/>
      <c r="J49" s="6"/>
    </row>
    <row r="50" spans="2:10" ht="13" x14ac:dyDescent="0.3">
      <c r="B50" s="45" t="str">
        <f>Database!L27</f>
        <v>Security Systems</v>
      </c>
      <c r="C50" s="109">
        <v>0</v>
      </c>
      <c r="D50" s="71">
        <f>IF(COUNTIF(Powers!$D$5:$N$5,B50)&gt;0,Powers!$C$8,0)+IF(COUNTIF(Powers!$D$23:$N$23,B50)&gt;0,Powers!$C$26,0)+IF(COUNTIF(Powers!$D$41:$N$41,B50)&gt;0,Powers!$C$44,0)+IF(COUNTIF(Powers!$D$59:$N$458,B50)&gt;0,Powers!$C$62,0)+IF(COUNTIF(Powers!$D$77:$N$77,B50)&gt;0,Powers!$C$80,0)+IF(COUNTIF(Powers!$D$95:$N$95,B50)&gt;0,Powers!$C$98,0)+IF(COUNTIF(Powers!$D$113:$N$113,B50)&gt;0,Powers!$C$116,0)+IF(COUNTIF(Powers!$D$131:$N$131,B50)&gt;0,Powers!$C$134,0)</f>
        <v>0</v>
      </c>
      <c r="E50" s="72">
        <f>IF(COUNTIF(Powers!$D$5:$N$5,B50)&gt;0,Powers!$C$9,0)+IF(COUNTIF(Powers!$D$23:$N$23,B50)&gt;0,Powers!$C$27,0)+IF(COUNTIF(Powers!$D$41:$N$41,B50)&gt;0,Powers!$C$45,0)+IF(COUNTIF(Powers!$D$59:$N$59,B50)&gt;0,Powers!$C$63,0)+IF(COUNTIF(Powers!$D$77:$N$77,B50)&gt;0,Powers!$C$81,0)+IF(COUNTIF(Powers!$D$95:$N$95,B50)&gt;0,Powers!$C$99,0)+IF(COUNTIF(Powers!$D$113:$N$113,B50)&gt;0,Powers!$C$117,0)+IF(COUNTIF(Powers!$D$131:$N$131,B50)&gt;0,Powers!$C$135,0)</f>
        <v>0</v>
      </c>
      <c r="F50" s="73">
        <f>IF(COUNTIF(Powers!$D$5:$N$5,B50)&gt;0,Powers!$C$10,0)+IF(COUNTIF(Powers!$D$23:$N$23,B50)&gt;0,Powers!$C$28,0)+IF(COUNTIF(Powers!$D$41:$N$41,B50)&gt;0,Powers!$C$46,0)+IF(COUNTIF(Powers!$D$59:$N$458,B50)&gt;0,Powers!$C$64,0)+IF(COUNTIF(Powers!$D$77:$N$77,B50)&gt;0,Powers!$C$82,0)+IF(COUNTIF(Powers!$D$95:$N$95,B50)&gt;0,Powers!$C$100,0)+IF(COUNTIF(Powers!$D$113:$N$113,B50)&gt;0,Powers!$C$118,0)+IF(COUNTIF(Powers!$D$131:$N$131,B50)&gt;0,Powers!$C$136,0)</f>
        <v>0</v>
      </c>
      <c r="G50" s="55" t="str">
        <f t="shared" si="9"/>
        <v>2D</v>
      </c>
      <c r="H50" s="54">
        <f t="shared" si="10"/>
        <v>0</v>
      </c>
      <c r="I50" s="76"/>
      <c r="J50" s="6"/>
    </row>
    <row r="51" spans="2:10" ht="13" x14ac:dyDescent="0.3">
      <c r="B51" s="45" t="str">
        <f>Database!L28</f>
        <v>Streetwise</v>
      </c>
      <c r="C51" s="109">
        <v>0</v>
      </c>
      <c r="D51" s="71">
        <f>IF(COUNTIF(Powers!$D$5:$N$5,B51)&gt;0,Powers!$C$8,0)+IF(COUNTIF(Powers!$D$23:$N$23,B51)&gt;0,Powers!$C$26,0)+IF(COUNTIF(Powers!$D$41:$N$41,B51)&gt;0,Powers!$C$44,0)+IF(COUNTIF(Powers!$D$59:$N$458,B51)&gt;0,Powers!$C$62,0)+IF(COUNTIF(Powers!$D$77:$N$77,B51)&gt;0,Powers!$C$80,0)+IF(COUNTIF(Powers!$D$95:$N$95,B51)&gt;0,Powers!$C$98,0)+IF(COUNTIF(Powers!$D$113:$N$113,B51)&gt;0,Powers!$C$116,0)+IF(COUNTIF(Powers!$D$131:$N$131,B51)&gt;0,Powers!$C$134,0)</f>
        <v>0</v>
      </c>
      <c r="E51" s="72">
        <f>IF(COUNTIF(Powers!$D$5:$N$5,B51)&gt;0,Powers!$C$9,0)+IF(COUNTIF(Powers!$D$23:$N$23,B51)&gt;0,Powers!$C$27,0)+IF(COUNTIF(Powers!$D$41:$N$41,B51)&gt;0,Powers!$C$45,0)+IF(COUNTIF(Powers!$D$59:$N$59,B51)&gt;0,Powers!$C$63,0)+IF(COUNTIF(Powers!$D$77:$N$77,B51)&gt;0,Powers!$C$81,0)+IF(COUNTIF(Powers!$D$95:$N$95,B51)&gt;0,Powers!$C$99,0)+IF(COUNTIF(Powers!$D$113:$N$113,B51)&gt;0,Powers!$C$117,0)+IF(COUNTIF(Powers!$D$131:$N$131,B51)&gt;0,Powers!$C$135,0)</f>
        <v>0</v>
      </c>
      <c r="F51" s="73">
        <f>IF(COUNTIF(Powers!$D$5:$N$5,B51)&gt;0,Powers!$C$10,0)+IF(COUNTIF(Powers!$D$23:$N$23,B51)&gt;0,Powers!$C$28,0)+IF(COUNTIF(Powers!$D$41:$N$41,B51)&gt;0,Powers!$C$46,0)+IF(COUNTIF(Powers!$D$59:$N$458,B51)&gt;0,Powers!$C$64,0)+IF(COUNTIF(Powers!$D$77:$N$77,B51)&gt;0,Powers!$C$82,0)+IF(COUNTIF(Powers!$D$95:$N$95,B51)&gt;0,Powers!$C$100,0)+IF(COUNTIF(Powers!$D$113:$N$113,B51)&gt;0,Powers!$C$118,0)+IF(COUNTIF(Powers!$D$131:$N$131,B51)&gt;0,Powers!$C$136,0)</f>
        <v>0</v>
      </c>
      <c r="G51" s="55" t="str">
        <f t="shared" si="9"/>
        <v>2D</v>
      </c>
      <c r="H51" s="54">
        <f t="shared" si="10"/>
        <v>0</v>
      </c>
      <c r="I51" s="76"/>
      <c r="J51" s="6"/>
    </row>
    <row r="52" spans="2:10" ht="13" x14ac:dyDescent="0.3">
      <c r="B52" s="45" t="str">
        <f>Database!L29</f>
        <v>Survival</v>
      </c>
      <c r="C52" s="109">
        <v>0</v>
      </c>
      <c r="D52" s="71">
        <f>IF(COUNTIF(Powers!$D$5:$N$5,B52)&gt;0,Powers!$C$8,0)+IF(COUNTIF(Powers!$D$23:$N$23,B52)&gt;0,Powers!$C$26,0)+IF(COUNTIF(Powers!$D$41:$N$41,B52)&gt;0,Powers!$C$44,0)+IF(COUNTIF(Powers!$D$59:$N$458,B52)&gt;0,Powers!$C$62,0)+IF(COUNTIF(Powers!$D$77:$N$77,B52)&gt;0,Powers!$C$80,0)+IF(COUNTIF(Powers!$D$95:$N$95,B52)&gt;0,Powers!$C$98,0)+IF(COUNTIF(Powers!$D$113:$N$113,B52)&gt;0,Powers!$C$116,0)+IF(COUNTIF(Powers!$D$131:$N$131,B52)&gt;0,Powers!$C$134,0)</f>
        <v>0</v>
      </c>
      <c r="E52" s="72">
        <f>IF(COUNTIF(Powers!$D$5:$N$5,B52)&gt;0,Powers!$C$9,0)+IF(COUNTIF(Powers!$D$23:$N$23,B52)&gt;0,Powers!$C$27,0)+IF(COUNTIF(Powers!$D$41:$N$41,B52)&gt;0,Powers!$C$45,0)+IF(COUNTIF(Powers!$D$59:$N$59,B52)&gt;0,Powers!$C$63,0)+IF(COUNTIF(Powers!$D$77:$N$77,B52)&gt;0,Powers!$C$81,0)+IF(COUNTIF(Powers!$D$95:$N$95,B52)&gt;0,Powers!$C$99,0)+IF(COUNTIF(Powers!$D$113:$N$113,B52)&gt;0,Powers!$C$117,0)+IF(COUNTIF(Powers!$D$131:$N$131,B52)&gt;0,Powers!$C$135,0)</f>
        <v>0</v>
      </c>
      <c r="F52" s="73">
        <f>IF(COUNTIF(Powers!$D$5:$N$5,B52)&gt;0,Powers!$C$10,0)+IF(COUNTIF(Powers!$D$23:$N$23,B52)&gt;0,Powers!$C$28,0)+IF(COUNTIF(Powers!$D$41:$N$41,B52)&gt;0,Powers!$C$46,0)+IF(COUNTIF(Powers!$D$59:$N$458,B52)&gt;0,Powers!$C$64,0)+IF(COUNTIF(Powers!$D$77:$N$77,B52)&gt;0,Powers!$C$82,0)+IF(COUNTIF(Powers!$D$95:$N$95,B52)&gt;0,Powers!$C$100,0)+IF(COUNTIF(Powers!$D$113:$N$113,B52)&gt;0,Powers!$C$118,0)+IF(COUNTIF(Powers!$D$131:$N$131,B52)&gt;0,Powers!$C$136,0)</f>
        <v>0</v>
      </c>
      <c r="G52" s="55" t="str">
        <f t="shared" si="9"/>
        <v>2D</v>
      </c>
      <c r="H52" s="54">
        <f t="shared" si="10"/>
        <v>0</v>
      </c>
      <c r="I52" s="76"/>
      <c r="J52" s="6"/>
    </row>
    <row r="53" spans="2:10" ht="13" x14ac:dyDescent="0.3">
      <c r="B53" s="45" t="str">
        <f>Database!L30</f>
        <v>Tactics</v>
      </c>
      <c r="C53" s="109">
        <v>0</v>
      </c>
      <c r="D53" s="71">
        <f>IF(COUNTIF(Powers!$D$5:$N$5,B53)&gt;0,Powers!$C$8,0)+IF(COUNTIF(Powers!$D$23:$N$23,B53)&gt;0,Powers!$C$26,0)+IF(COUNTIF(Powers!$D$41:$N$41,B53)&gt;0,Powers!$C$44,0)+IF(COUNTIF(Powers!$D$59:$N$458,B53)&gt;0,Powers!$C$62,0)+IF(COUNTIF(Powers!$D$77:$N$77,B53)&gt;0,Powers!$C$80,0)+IF(COUNTIF(Powers!$D$95:$N$95,B53)&gt;0,Powers!$C$98,0)+IF(COUNTIF(Powers!$D$113:$N$113,B53)&gt;0,Powers!$C$116,0)+IF(COUNTIF(Powers!$D$131:$N$131,B53)&gt;0,Powers!$C$134,0)</f>
        <v>0</v>
      </c>
      <c r="E53" s="72">
        <f>IF(COUNTIF(Powers!$D$5:$N$5,B53)&gt;0,Powers!$C$9,0)+IF(COUNTIF(Powers!$D$23:$N$23,B53)&gt;0,Powers!$C$27,0)+IF(COUNTIF(Powers!$D$41:$N$41,B53)&gt;0,Powers!$C$45,0)+IF(COUNTIF(Powers!$D$59:$N$59,B53)&gt;0,Powers!$C$63,0)+IF(COUNTIF(Powers!$D$77:$N$77,B53)&gt;0,Powers!$C$81,0)+IF(COUNTIF(Powers!$D$95:$N$95,B53)&gt;0,Powers!$C$99,0)+IF(COUNTIF(Powers!$D$113:$N$113,B53)&gt;0,Powers!$C$117,0)+IF(COUNTIF(Powers!$D$131:$N$131,B53)&gt;0,Powers!$C$135,0)</f>
        <v>0</v>
      </c>
      <c r="F53" s="73">
        <f>IF(COUNTIF(Powers!$D$5:$N$5,B53)&gt;0,Powers!$C$10,0)+IF(COUNTIF(Powers!$D$23:$N$23,B53)&gt;0,Powers!$C$28,0)+IF(COUNTIF(Powers!$D$41:$N$41,B53)&gt;0,Powers!$C$46,0)+IF(COUNTIF(Powers!$D$59:$N$458,B53)&gt;0,Powers!$C$64,0)+IF(COUNTIF(Powers!$D$77:$N$77,B53)&gt;0,Powers!$C$82,0)+IF(COUNTIF(Powers!$D$95:$N$95,B53)&gt;0,Powers!$C$100,0)+IF(COUNTIF(Powers!$D$113:$N$113,B53)&gt;0,Powers!$C$118,0)+IF(COUNTIF(Powers!$D$131:$N$131,B53)&gt;0,Powers!$C$136,0)</f>
        <v>0</v>
      </c>
      <c r="G53" s="55" t="str">
        <f t="shared" si="9"/>
        <v>2D</v>
      </c>
      <c r="H53" s="54">
        <f t="shared" si="10"/>
        <v>0</v>
      </c>
      <c r="I53" s="76"/>
      <c r="J53" s="6"/>
    </row>
    <row r="54" spans="2:10" ht="13" x14ac:dyDescent="0.3">
      <c r="B54" s="111" t="s">
        <v>22</v>
      </c>
      <c r="C54" s="109">
        <v>0</v>
      </c>
      <c r="D54" s="71">
        <f>IF(COUNTIF(Powers!$D$5:$N$5,B54)&gt;0,Powers!$C$8,0)+IF(COUNTIF(Powers!$D$23:$N$23,B54)&gt;0,Powers!$C$26,0)+IF(COUNTIF(Powers!$D$41:$N$41,B54)&gt;0,Powers!$C$44,0)+IF(COUNTIF(Powers!$D$59:$N$458,B54)&gt;0,Powers!$C$62,0)+IF(COUNTIF(Powers!$D$77:$N$77,B54)&gt;0,Powers!$C$80,0)+IF(COUNTIF(Powers!$D$95:$N$95,B54)&gt;0,Powers!$C$98,0)+IF(COUNTIF(Powers!$D$113:$N$113,B54)&gt;0,Powers!$C$116,0)+IF(COUNTIF(Powers!$D$131:$N$131,B54)&gt;0,Powers!$C$134,0)</f>
        <v>0</v>
      </c>
      <c r="E54" s="72">
        <f>IF(COUNTIF(Powers!$D$5:$N$5,B54)&gt;0,Powers!$C$9,0)+IF(COUNTIF(Powers!$D$23:$N$23,B54)&gt;0,Powers!$C$27,0)+IF(COUNTIF(Powers!$D$41:$N$41,B54)&gt;0,Powers!$C$45,0)+IF(COUNTIF(Powers!$D$59:$N$59,B54)&gt;0,Powers!$C$63,0)+IF(COUNTIF(Powers!$D$77:$N$77,B54)&gt;0,Powers!$C$81,0)+IF(COUNTIF(Powers!$D$95:$N$95,B54)&gt;0,Powers!$C$99,0)+IF(COUNTIF(Powers!$D$113:$N$113,B54)&gt;0,Powers!$C$117,0)+IF(COUNTIF(Powers!$D$131:$N$131,B54)&gt;0,Powers!$C$135,0)</f>
        <v>0</v>
      </c>
      <c r="F54" s="74">
        <v>0</v>
      </c>
      <c r="G54" s="55" t="str">
        <f t="shared" si="9"/>
        <v>2D</v>
      </c>
      <c r="H54" s="54">
        <f t="shared" si="10"/>
        <v>0</v>
      </c>
      <c r="I54" s="76"/>
      <c r="J54" s="6"/>
    </row>
    <row r="55" spans="2:10" ht="13.5" thickBot="1" x14ac:dyDescent="0.35">
      <c r="B55" s="112" t="s">
        <v>22</v>
      </c>
      <c r="C55" s="110">
        <v>0</v>
      </c>
      <c r="D55" s="71">
        <f>IF(COUNTIF(Powers!$D$5:$N$5,B55)&gt;0,Powers!$C$8,0)+IF(COUNTIF(Powers!$D$23:$N$23,B55)&gt;0,Powers!$C$26,0)+IF(COUNTIF(Powers!$D$41:$N$41,B55)&gt;0,Powers!$C$44,0)+IF(COUNTIF(Powers!$D$59:$N$458,B55)&gt;0,Powers!$C$62,0)+IF(COUNTIF(Powers!$D$77:$N$77,B55)&gt;0,Powers!$C$80,0)+IF(COUNTIF(Powers!$D$95:$N$95,B55)&gt;0,Powers!$C$98,0)+IF(COUNTIF(Powers!$D$113:$N$113,B55)&gt;0,Powers!$C$116,0)+IF(COUNTIF(Powers!$D$131:$N$131,B55)&gt;0,Powers!$C$134,0)</f>
        <v>0</v>
      </c>
      <c r="E55" s="72">
        <f>IF(COUNTIF(Powers!$D$5:$N$5,B55)&gt;0,Powers!$C$9,0)+IF(COUNTIF(Powers!$D$23:$N$23,B55)&gt;0,Powers!$C$27,0)+IF(COUNTIF(Powers!$D$41:$N$41,B55)&gt;0,Powers!$C$45,0)+IF(COUNTIF(Powers!$D$59:$N$59,B55)&gt;0,Powers!$C$63,0)+IF(COUNTIF(Powers!$D$77:$N$77,B55)&gt;0,Powers!$C$81,0)+IF(COUNTIF(Powers!$D$95:$N$95,B55)&gt;0,Powers!$C$99,0)+IF(COUNTIF(Powers!$D$113:$N$113,B55)&gt;0,Powers!$C$117,0)+IF(COUNTIF(Powers!$D$131:$N$131,B55)&gt;0,Powers!$C$135,0)</f>
        <v>0</v>
      </c>
      <c r="F55" s="75">
        <v>0</v>
      </c>
      <c r="G55" s="57" t="str">
        <f>CONCATENATE(C$8+D$8+C55+D55,"D",IF(E$8+E55&gt;0,_xlfn.CONCAT(" + ",E$8+E55,"HD"),""),IF(F$8+F55&gt;0,_xlfn.CONCAT(" + ",F$8+F55,"WD"),""))</f>
        <v>2D</v>
      </c>
      <c r="H55" s="54">
        <f t="shared" si="10"/>
        <v>0</v>
      </c>
      <c r="I55" s="76"/>
      <c r="J55" s="6"/>
    </row>
    <row r="56" spans="2:10" ht="13.5" thickBot="1" x14ac:dyDescent="0.35">
      <c r="B56" s="1"/>
      <c r="C56" s="63"/>
      <c r="D56" s="63"/>
      <c r="E56" s="4"/>
      <c r="F56" s="4"/>
      <c r="G56" s="2"/>
      <c r="H56" s="2"/>
      <c r="I56" s="2"/>
      <c r="J56" s="2"/>
    </row>
    <row r="57" spans="2:10" ht="13.5" thickBot="1" x14ac:dyDescent="0.35">
      <c r="B57" s="44" t="s">
        <v>12</v>
      </c>
      <c r="C57" s="62" t="s">
        <v>9</v>
      </c>
      <c r="D57" s="61" t="s">
        <v>14</v>
      </c>
      <c r="E57" s="47" t="s">
        <v>169</v>
      </c>
      <c r="F57" s="47" t="s">
        <v>170</v>
      </c>
      <c r="G57" s="47" t="s">
        <v>15</v>
      </c>
      <c r="H57" s="48" t="s">
        <v>1</v>
      </c>
      <c r="I57" s="6"/>
      <c r="J57" s="6"/>
    </row>
    <row r="58" spans="2:10" ht="13" x14ac:dyDescent="0.3">
      <c r="B58" s="52" t="str">
        <f>Database!L31</f>
        <v>Lie</v>
      </c>
      <c r="C58" s="108">
        <v>0</v>
      </c>
      <c r="D58" s="71">
        <f>IF(COUNTIF(Powers!$D$5:$N$5,B58)&gt;0,Powers!$C$8,0)+IF(COUNTIF(Powers!$D$23:$N$23,B58)&gt;0,Powers!$C$26,0)+IF(COUNTIF(Powers!$D$41:$N$41,B58)&gt;0,Powers!$C$44,0)+IF(COUNTIF(Powers!$D$59:$N$458,B58)&gt;0,Powers!$C$62,0)+IF(COUNTIF(Powers!$D$77:$N$77,B58)&gt;0,Powers!$C$80,0)+IF(COUNTIF(Powers!$D$95:$N$95,B58)&gt;0,Powers!$C$98,0)+IF(COUNTIF(Powers!$D$113:$N$113,B58)&gt;0,Powers!$C$116,0)+IF(COUNTIF(Powers!$D$131:$N$131,B58)&gt;0,Powers!$C$134,0)</f>
        <v>0</v>
      </c>
      <c r="E58" s="72">
        <f>IF(COUNTIF(Powers!$D$5:$N$5,B58)&gt;0,Powers!$C$9,0)+IF(COUNTIF(Powers!$D$23:$N$23,B58)&gt;0,Powers!$C$27,0)+IF(COUNTIF(Powers!$D$41:$N$41,B58)&gt;0,Powers!$C$45,0)+IF(COUNTIF(Powers!$D$59:$N$59,B58)&gt;0,Powers!$C$63,0)+IF(COUNTIF(Powers!$D$77:$N$77,B58)&gt;0,Powers!$C$81,0)+IF(COUNTIF(Powers!$D$95:$N$95,B58)&gt;0,Powers!$C$99,0)+IF(COUNTIF(Powers!$D$113:$N$113,B58)&gt;0,Powers!$C$117,0)+IF(COUNTIF(Powers!$D$131:$N$131,B58)&gt;0,Powers!$C$135,0)</f>
        <v>0</v>
      </c>
      <c r="F58" s="73">
        <f>IF(COUNTIF(Powers!$D$5:$N$5,B58)&gt;0,Powers!$C$10,0)+IF(COUNTIF(Powers!$D$23:$N$23,B58)&gt;0,Powers!$C$28,0)+IF(COUNTIF(Powers!$D$41:$N$41,B58)&gt;0,Powers!$C$46,0)+IF(COUNTIF(Powers!$D$59:$N$458,B58)&gt;0,Powers!$C$64,0)+IF(COUNTIF(Powers!$D$77:$N$77,B58)&gt;0,Powers!$C$82,0)+IF(COUNTIF(Powers!$D$95:$N$95,B58)&gt;0,Powers!$C$100,0)+IF(COUNTIF(Powers!$D$113:$N$113,B58)&gt;0,Powers!$C$118,0)+IF(COUNTIF(Powers!$D$131:$N$131,B58)&gt;0,Powers!$C$136,0)</f>
        <v>0</v>
      </c>
      <c r="G58" s="53" t="str">
        <f>CONCATENATE(C$9+D$9+C58+D58,"D",IF(E$9+E58&gt;0,_xlfn.CONCAT(" + ",E$9+E58,"HD"),""),IF(F$9+F58&gt;0,_xlfn.CONCAT(" + ",F$9+F58,"WD"),""))</f>
        <v>2D</v>
      </c>
      <c r="H58" s="54">
        <f>C58*2</f>
        <v>0</v>
      </c>
      <c r="I58" s="76"/>
      <c r="J58" s="6"/>
    </row>
    <row r="59" spans="2:10" ht="13" x14ac:dyDescent="0.3">
      <c r="B59" s="45" t="str">
        <f>Database!L32</f>
        <v>Performance (type)</v>
      </c>
      <c r="C59" s="109">
        <v>0</v>
      </c>
      <c r="D59" s="71">
        <f>IF(COUNTIF(Powers!$D$5:$N$5,B59)&gt;0,Powers!$C$8,0)+IF(COUNTIF(Powers!$D$23:$N$23,B59)&gt;0,Powers!$C$26,0)+IF(COUNTIF(Powers!$D$41:$N$41,B59)&gt;0,Powers!$C$44,0)+IF(COUNTIF(Powers!$D$59:$N$458,B59)&gt;0,Powers!$C$62,0)+IF(COUNTIF(Powers!$D$77:$N$77,B59)&gt;0,Powers!$C$80,0)+IF(COUNTIF(Powers!$D$95:$N$95,B59)&gt;0,Powers!$C$98,0)+IF(COUNTIF(Powers!$D$113:$N$113,B59)&gt;0,Powers!$C$116,0)+IF(COUNTIF(Powers!$D$131:$N$131,B59)&gt;0,Powers!$C$134,0)</f>
        <v>0</v>
      </c>
      <c r="E59" s="72">
        <f>IF(COUNTIF(Powers!$D$5:$N$5,B59)&gt;0,Powers!$C$9,0)+IF(COUNTIF(Powers!$D$23:$N$23,B59)&gt;0,Powers!$C$27,0)+IF(COUNTIF(Powers!$D$41:$N$41,B59)&gt;0,Powers!$C$45,0)+IF(COUNTIF(Powers!$D$59:$N$59,B59)&gt;0,Powers!$C$63,0)+IF(COUNTIF(Powers!$D$77:$N$77,B59)&gt;0,Powers!$C$81,0)+IF(COUNTIF(Powers!$D$95:$N$95,B59)&gt;0,Powers!$C$99,0)+IF(COUNTIF(Powers!$D$113:$N$113,B59)&gt;0,Powers!$C$117,0)+IF(COUNTIF(Powers!$D$131:$N$131,B59)&gt;0,Powers!$C$135,0)</f>
        <v>0</v>
      </c>
      <c r="F59" s="73">
        <f>IF(COUNTIF(Powers!$D$5:$N$5,B59)&gt;0,Powers!$C$10,0)+IF(COUNTIF(Powers!$D$23:$N$23,B59)&gt;0,Powers!$C$28,0)+IF(COUNTIF(Powers!$D$41:$N$41,B59)&gt;0,Powers!$C$46,0)+IF(COUNTIF(Powers!$D$59:$N$458,B59)&gt;0,Powers!$C$64,0)+IF(COUNTIF(Powers!$D$77:$N$77,B59)&gt;0,Powers!$C$82,0)+IF(COUNTIF(Powers!$D$95:$N$95,B59)&gt;0,Powers!$C$100,0)+IF(COUNTIF(Powers!$D$113:$N$113,B59)&gt;0,Powers!$C$118,0)+IF(COUNTIF(Powers!$D$131:$N$131,B59)&gt;0,Powers!$C$136,0)</f>
        <v>0</v>
      </c>
      <c r="G59" s="55" t="str">
        <f t="shared" ref="G59:G61" si="11">CONCATENATE(C$9+D$9+C59+D59,"D",IF(E$9+E59&gt;0,_xlfn.CONCAT(" + ",E$9+E59,"HD"),""),IF(F$9+F59&gt;0,_xlfn.CONCAT(" + ",F$9+F59,"WD"),""))</f>
        <v>2D</v>
      </c>
      <c r="H59" s="54">
        <f t="shared" ref="H59:H62" si="12">C59*2</f>
        <v>0</v>
      </c>
      <c r="I59" s="76"/>
      <c r="J59" s="6"/>
    </row>
    <row r="60" spans="2:10" ht="13" x14ac:dyDescent="0.3">
      <c r="B60" s="45" t="str">
        <f>Database!L33</f>
        <v>Persuasion</v>
      </c>
      <c r="C60" s="109">
        <v>0</v>
      </c>
      <c r="D60" s="71">
        <f>IF(COUNTIF(Powers!$D$5:$N$5,B60)&gt;0,Powers!$C$8,0)+IF(COUNTIF(Powers!$D$23:$N$23,B60)&gt;0,Powers!$C$26,0)+IF(COUNTIF(Powers!$D$41:$N$41,B60)&gt;0,Powers!$C$44,0)+IF(COUNTIF(Powers!$D$59:$N$458,B60)&gt;0,Powers!$C$62,0)+IF(COUNTIF(Powers!$D$77:$N$77,B60)&gt;0,Powers!$C$80,0)+IF(COUNTIF(Powers!$D$95:$N$95,B60)&gt;0,Powers!$C$98,0)+IF(COUNTIF(Powers!$D$113:$N$113,B60)&gt;0,Powers!$C$116,0)+IF(COUNTIF(Powers!$D$131:$N$131,B60)&gt;0,Powers!$C$134,0)</f>
        <v>0</v>
      </c>
      <c r="E60" s="72">
        <f>IF(COUNTIF(Powers!$D$5:$N$5,B60)&gt;0,Powers!$C$9,0)+IF(COUNTIF(Powers!$D$23:$N$23,B60)&gt;0,Powers!$C$27,0)+IF(COUNTIF(Powers!$D$41:$N$41,B60)&gt;0,Powers!$C$45,0)+IF(COUNTIF(Powers!$D$59:$N$59,B60)&gt;0,Powers!$C$63,0)+IF(COUNTIF(Powers!$D$77:$N$77,B60)&gt;0,Powers!$C$81,0)+IF(COUNTIF(Powers!$D$95:$N$95,B60)&gt;0,Powers!$C$99,0)+IF(COUNTIF(Powers!$D$113:$N$113,B60)&gt;0,Powers!$C$117,0)+IF(COUNTIF(Powers!$D$131:$N$131,B60)&gt;0,Powers!$C$135,0)</f>
        <v>0</v>
      </c>
      <c r="F60" s="73">
        <f>IF(COUNTIF(Powers!$D$5:$N$5,B60)&gt;0,Powers!$C$10,0)+IF(COUNTIF(Powers!$D$23:$N$23,B60)&gt;0,Powers!$C$28,0)+IF(COUNTIF(Powers!$D$41:$N$41,B60)&gt;0,Powers!$C$46,0)+IF(COUNTIF(Powers!$D$59:$N$458,B60)&gt;0,Powers!$C$64,0)+IF(COUNTIF(Powers!$D$77:$N$77,B60)&gt;0,Powers!$C$82,0)+IF(COUNTIF(Powers!$D$95:$N$95,B60)&gt;0,Powers!$C$100,0)+IF(COUNTIF(Powers!$D$113:$N$113,B60)&gt;0,Powers!$C$118,0)+IF(COUNTIF(Powers!$D$131:$N$131,B60)&gt;0,Powers!$C$136,0)</f>
        <v>0</v>
      </c>
      <c r="G60" s="55" t="str">
        <f t="shared" si="11"/>
        <v>2D</v>
      </c>
      <c r="H60" s="54">
        <f t="shared" si="12"/>
        <v>0</v>
      </c>
      <c r="I60" s="76"/>
      <c r="J60" s="6"/>
    </row>
    <row r="61" spans="2:10" ht="13" x14ac:dyDescent="0.3">
      <c r="B61" s="111" t="s">
        <v>22</v>
      </c>
      <c r="C61" s="109">
        <v>0</v>
      </c>
      <c r="D61" s="71">
        <f>IF(COUNTIF(Powers!$D$5:$N$5,B61)&gt;0,Powers!$C$8,0)+IF(COUNTIF(Powers!$D$23:$N$23,B61)&gt;0,Powers!$C$26,0)+IF(COUNTIF(Powers!$D$41:$N$41,B61)&gt;0,Powers!$C$44,0)+IF(COUNTIF(Powers!$D$59:$N$458,B61)&gt;0,Powers!$C$62,0)+IF(COUNTIF(Powers!$D$77:$N$77,B61)&gt;0,Powers!$C$80,0)+IF(COUNTIF(Powers!$D$95:$N$95,B61)&gt;0,Powers!$C$98,0)+IF(COUNTIF(Powers!$D$113:$N$113,B61)&gt;0,Powers!$C$116,0)+IF(COUNTIF(Powers!$D$131:$N$131,B61)&gt;0,Powers!$C$134,0)</f>
        <v>0</v>
      </c>
      <c r="E61" s="72">
        <f>IF(COUNTIF(Powers!$D$5:$N$5,B61)&gt;0,Powers!$C$9,0)+IF(COUNTIF(Powers!$D$23:$N$23,B61)&gt;0,Powers!$C$27,0)+IF(COUNTIF(Powers!$D$41:$N$41,B61)&gt;0,Powers!$C$45,0)+IF(COUNTIF(Powers!$D$59:$N$59,B61)&gt;0,Powers!$C$63,0)+IF(COUNTIF(Powers!$D$77:$N$77,B61)&gt;0,Powers!$C$81,0)+IF(COUNTIF(Powers!$D$95:$N$95,B61)&gt;0,Powers!$C$99,0)+IF(COUNTIF(Powers!$D$113:$N$113,B61)&gt;0,Powers!$C$117,0)+IF(COUNTIF(Powers!$D$131:$N$131,B61)&gt;0,Powers!$C$135,0)</f>
        <v>0</v>
      </c>
      <c r="F61" s="74">
        <v>0</v>
      </c>
      <c r="G61" s="55" t="str">
        <f t="shared" si="11"/>
        <v>2D</v>
      </c>
      <c r="H61" s="54">
        <f t="shared" si="12"/>
        <v>0</v>
      </c>
      <c r="I61" s="76"/>
      <c r="J61" s="6"/>
    </row>
    <row r="62" spans="2:10" ht="13.5" thickBot="1" x14ac:dyDescent="0.35">
      <c r="B62" s="112" t="s">
        <v>22</v>
      </c>
      <c r="C62" s="110">
        <v>0</v>
      </c>
      <c r="D62" s="71">
        <f>IF(COUNTIF(Powers!$D$5:$N$5,B62)&gt;0,Powers!$C$8,0)+IF(COUNTIF(Powers!$D$23:$N$23,B62)&gt;0,Powers!$C$26,0)+IF(COUNTIF(Powers!$D$41:$N$41,B62)&gt;0,Powers!$C$44,0)+IF(COUNTIF(Powers!$D$59:$N$458,B62)&gt;0,Powers!$C$62,0)+IF(COUNTIF(Powers!$D$77:$N$77,B62)&gt;0,Powers!$C$80,0)+IF(COUNTIF(Powers!$D$95:$N$95,B62)&gt;0,Powers!$C$98,0)+IF(COUNTIF(Powers!$D$113:$N$113,B62)&gt;0,Powers!$C$116,0)+IF(COUNTIF(Powers!$D$131:$N$131,B62)&gt;0,Powers!$C$134,0)</f>
        <v>0</v>
      </c>
      <c r="E62" s="72">
        <f>IF(COUNTIF(Powers!$D$5:$N$5,B62)&gt;0,Powers!$C$9,0)+IF(COUNTIF(Powers!$D$23:$N$23,B62)&gt;0,Powers!$C$27,0)+IF(COUNTIF(Powers!$D$41:$N$41,B62)&gt;0,Powers!$C$45,0)+IF(COUNTIF(Powers!$D$59:$N$59,B62)&gt;0,Powers!$C$63,0)+IF(COUNTIF(Powers!$D$77:$N$77,B62)&gt;0,Powers!$C$81,0)+IF(COUNTIF(Powers!$D$95:$N$95,B62)&gt;0,Powers!$C$99,0)+IF(COUNTIF(Powers!$D$113:$N$113,B62)&gt;0,Powers!$C$117,0)+IF(COUNTIF(Powers!$D$131:$N$131,B62)&gt;0,Powers!$C$135,0)</f>
        <v>0</v>
      </c>
      <c r="F62" s="75">
        <v>0</v>
      </c>
      <c r="G62" s="57" t="str">
        <f>CONCATENATE(C$9+D$9+C62+D62,"D",IF(E$9+E62&gt;0,_xlfn.CONCAT(" + ",E$9+E62,"HD"),""),IF(F$9+F62&gt;0,_xlfn.CONCAT(" + ",F$9+F62,"WD"),""))</f>
        <v>2D</v>
      </c>
      <c r="H62" s="54">
        <f t="shared" si="12"/>
        <v>0</v>
      </c>
      <c r="I62" s="76"/>
      <c r="J62" s="6"/>
    </row>
    <row r="63" spans="2:10" ht="13" thickBot="1" x14ac:dyDescent="0.3">
      <c r="C63" s="60"/>
      <c r="D63" s="60"/>
      <c r="H63"/>
      <c r="I63"/>
      <c r="J63"/>
    </row>
    <row r="64" spans="2:10" ht="13.5" thickBot="1" x14ac:dyDescent="0.35">
      <c r="B64" s="44" t="s">
        <v>13</v>
      </c>
      <c r="C64" s="62" t="s">
        <v>9</v>
      </c>
      <c r="D64" s="61" t="s">
        <v>14</v>
      </c>
      <c r="E64" s="47" t="s">
        <v>169</v>
      </c>
      <c r="F64" s="47" t="s">
        <v>170</v>
      </c>
      <c r="G64" s="47" t="s">
        <v>15</v>
      </c>
      <c r="H64" s="48" t="s">
        <v>1</v>
      </c>
      <c r="I64" s="6"/>
      <c r="J64" s="6"/>
    </row>
    <row r="65" spans="2:19" ht="13" x14ac:dyDescent="0.3">
      <c r="B65" s="52" t="str">
        <f>Database!L34</f>
        <v>Interrogation</v>
      </c>
      <c r="C65" s="108">
        <v>0</v>
      </c>
      <c r="D65" s="71">
        <f>IF(COUNTIF(Powers!$D$5:$N$5,B65)&gt;0,Powers!$C$8,0)+IF(COUNTIF(Powers!$D$23:$N$23,B65)&gt;0,Powers!$C$26,0)+IF(COUNTIF(Powers!$D$41:$N$41,B65)&gt;0,Powers!$C$44,0)+IF(COUNTIF(Powers!$D$59:$N$458,B65)&gt;0,Powers!$C$62,0)+IF(COUNTIF(Powers!$D$77:$N$77,B65)&gt;0,Powers!$C$80,0)+IF(COUNTIF(Powers!$D$95:$N$95,B65)&gt;0,Powers!$C$98,0)+IF(COUNTIF(Powers!$D$113:$N$113,B65)&gt;0,Powers!$C$116,0)+IF(COUNTIF(Powers!$D$131:$N$131,B65)&gt;0,Powers!$C$134,0)</f>
        <v>0</v>
      </c>
      <c r="E65" s="72">
        <f>IF(COUNTIF(Powers!$D$5:$N$5,B65)&gt;0,Powers!$C$9,0)+IF(COUNTIF(Powers!$D$23:$N$23,B65)&gt;0,Powers!$C$27,0)+IF(COUNTIF(Powers!$D$41:$N$41,B65)&gt;0,Powers!$C$45,0)+IF(COUNTIF(Powers!$D$59:$N$59,B65)&gt;0,Powers!$C$63,0)+IF(COUNTIF(Powers!$D$77:$N$77,B65)&gt;0,Powers!$C$81,0)+IF(COUNTIF(Powers!$D$95:$N$95,B65)&gt;0,Powers!$C$99,0)+IF(COUNTIF(Powers!$D$113:$N$113,B65)&gt;0,Powers!$C$117,0)+IF(COUNTIF(Powers!$D$131:$N$131,B65)&gt;0,Powers!$C$135,0)</f>
        <v>0</v>
      </c>
      <c r="F65" s="73">
        <f>IF(COUNTIF(Powers!$D$5:$N$5,B65)&gt;0,Powers!$C$10,0)+IF(COUNTIF(Powers!$D$23:$N$23,B65)&gt;0,Powers!$C$28,0)+IF(COUNTIF(Powers!$D$41:$N$41,B65)&gt;0,Powers!$C$46,0)+IF(COUNTIF(Powers!$D$59:$N$458,B65)&gt;0,Powers!$C$64,0)+IF(COUNTIF(Powers!$D$77:$N$77,B65)&gt;0,Powers!$C$82,0)+IF(COUNTIF(Powers!$D$95:$N$95,B65)&gt;0,Powers!$C$100,0)+IF(COUNTIF(Powers!$D$113:$N$113,B65)&gt;0,Powers!$C$118,0)+IF(COUNTIF(Powers!$D$131:$N$131,B65)&gt;0,Powers!$C$136,0)</f>
        <v>0</v>
      </c>
      <c r="G65" s="53" t="str">
        <f>CONCATENATE(C$10+D$10+C65+D65,"D",IF(E$10+E65&gt;0,_xlfn.CONCAT(" + ",E$10+E65,"HD"),""),IF(F$10+F65&gt;0,_xlfn.CONCAT(" + ",F$10+F65,"WD"),""))</f>
        <v>2D</v>
      </c>
      <c r="H65" s="54">
        <f>C65*2</f>
        <v>0</v>
      </c>
      <c r="I65" s="76"/>
      <c r="J65" s="6"/>
    </row>
    <row r="66" spans="2:19" ht="13" x14ac:dyDescent="0.3">
      <c r="B66" s="45" t="str">
        <f>Database!L35</f>
        <v>Intimidation</v>
      </c>
      <c r="C66" s="109">
        <v>0</v>
      </c>
      <c r="D66" s="71">
        <f>IF(COUNTIF(Powers!$D$5:$N$5,B66)&gt;0,Powers!$C$8,0)+IF(COUNTIF(Powers!$D$23:$N$23,B66)&gt;0,Powers!$C$26,0)+IF(COUNTIF(Powers!$D$41:$N$41,B66)&gt;0,Powers!$C$44,0)+IF(COUNTIF(Powers!$D$59:$N$458,B66)&gt;0,Powers!$C$62,0)+IF(COUNTIF(Powers!$D$77:$N$77,B66)&gt;0,Powers!$C$80,0)+IF(COUNTIF(Powers!$D$95:$N$95,B66)&gt;0,Powers!$C$98,0)+IF(COUNTIF(Powers!$D$113:$N$113,B66)&gt;0,Powers!$C$116,0)+IF(COUNTIF(Powers!$D$131:$N$131,B66)&gt;0,Powers!$C$134,0)</f>
        <v>0</v>
      </c>
      <c r="E66" s="72">
        <f>IF(COUNTIF(Powers!$D$5:$N$5,B66)&gt;0,Powers!$C$9,0)+IF(COUNTIF(Powers!$D$23:$N$23,B66)&gt;0,Powers!$C$27,0)+IF(COUNTIF(Powers!$D$41:$N$41,B66)&gt;0,Powers!$C$45,0)+IF(COUNTIF(Powers!$D$59:$N$59,B66)&gt;0,Powers!$C$63,0)+IF(COUNTIF(Powers!$D$77:$N$77,B66)&gt;0,Powers!$C$81,0)+IF(COUNTIF(Powers!$D$95:$N$95,B66)&gt;0,Powers!$C$99,0)+IF(COUNTIF(Powers!$D$113:$N$113,B66)&gt;0,Powers!$C$117,0)+IF(COUNTIF(Powers!$D$131:$N$131,B66)&gt;0,Powers!$C$135,0)</f>
        <v>0</v>
      </c>
      <c r="F66" s="73">
        <f>IF(COUNTIF(Powers!$D$5:$N$5,B66)&gt;0,Powers!$C$10,0)+IF(COUNTIF(Powers!$D$23:$N$23,B66)&gt;0,Powers!$C$28,0)+IF(COUNTIF(Powers!$D$41:$N$41,B66)&gt;0,Powers!$C$46,0)+IF(COUNTIF(Powers!$D$59:$N$458,B66)&gt;0,Powers!$C$64,0)+IF(COUNTIF(Powers!$D$77:$N$77,B66)&gt;0,Powers!$C$82,0)+IF(COUNTIF(Powers!$D$95:$N$95,B66)&gt;0,Powers!$C$100,0)+IF(COUNTIF(Powers!$D$113:$N$113,B66)&gt;0,Powers!$C$118,0)+IF(COUNTIF(Powers!$D$131:$N$131,B66)&gt;0,Powers!$C$136,0)</f>
        <v>0</v>
      </c>
      <c r="G66" s="55" t="str">
        <f t="shared" ref="G66:G70" si="13">CONCATENATE(C$10+D$10+C66+D66,"D",IF(E$10+E66&gt;0,_xlfn.CONCAT(" + ",E$10+E66,"HD"),""),IF(F$10+F66&gt;0,_xlfn.CONCAT(" + ",F$10+F66,"WD"),""))</f>
        <v>2D</v>
      </c>
      <c r="H66" s="54">
        <f t="shared" ref="H66:H69" si="14">C66*2</f>
        <v>0</v>
      </c>
      <c r="I66" s="76"/>
      <c r="J66" s="6"/>
    </row>
    <row r="67" spans="2:19" ht="13" x14ac:dyDescent="0.3">
      <c r="B67" s="45" t="str">
        <f>Database!L36</f>
        <v>Leadership</v>
      </c>
      <c r="C67" s="109">
        <v>0</v>
      </c>
      <c r="D67" s="71">
        <f>IF(COUNTIF(Powers!$D$5:$N$5,B67)&gt;0,Powers!$C$8,0)+IF(COUNTIF(Powers!$D$23:$N$23,B67)&gt;0,Powers!$C$26,0)+IF(COUNTIF(Powers!$D$41:$N$41,B67)&gt;0,Powers!$C$44,0)+IF(COUNTIF(Powers!$D$59:$N$458,B67)&gt;0,Powers!$C$62,0)+IF(COUNTIF(Powers!$D$77:$N$77,B67)&gt;0,Powers!$C$80,0)+IF(COUNTIF(Powers!$D$95:$N$95,B67)&gt;0,Powers!$C$98,0)+IF(COUNTIF(Powers!$D$113:$N$113,B67)&gt;0,Powers!$C$116,0)+IF(COUNTIF(Powers!$D$131:$N$131,B67)&gt;0,Powers!$C$134,0)</f>
        <v>0</v>
      </c>
      <c r="E67" s="72">
        <f>IF(COUNTIF(Powers!$D$5:$N$5,B67)&gt;0,Powers!$C$9,0)+IF(COUNTIF(Powers!$D$23:$N$23,B67)&gt;0,Powers!$C$27,0)+IF(COUNTIF(Powers!$D$41:$N$41,B67)&gt;0,Powers!$C$45,0)+IF(COUNTIF(Powers!$D$59:$N$59,B67)&gt;0,Powers!$C$63,0)+IF(COUNTIF(Powers!$D$77:$N$77,B67)&gt;0,Powers!$C$81,0)+IF(COUNTIF(Powers!$D$95:$N$95,B67)&gt;0,Powers!$C$99,0)+IF(COUNTIF(Powers!$D$113:$N$113,B67)&gt;0,Powers!$C$117,0)+IF(COUNTIF(Powers!$D$131:$N$131,B67)&gt;0,Powers!$C$135,0)</f>
        <v>0</v>
      </c>
      <c r="F67" s="73">
        <f>IF(COUNTIF(Powers!$D$5:$N$5,B67)&gt;0,Powers!$C$10,0)+IF(COUNTIF(Powers!$D$23:$N$23,B67)&gt;0,Powers!$C$28,0)+IF(COUNTIF(Powers!$D$41:$N$41,B67)&gt;0,Powers!$C$46,0)+IF(COUNTIF(Powers!$D$59:$N$458,B67)&gt;0,Powers!$C$64,0)+IF(COUNTIF(Powers!$D$77:$N$77,B67)&gt;0,Powers!$C$82,0)+IF(COUNTIF(Powers!$D$95:$N$95,B67)&gt;0,Powers!$C$100,0)+IF(COUNTIF(Powers!$D$113:$N$113,B67)&gt;0,Powers!$C$118,0)+IF(COUNTIF(Powers!$D$131:$N$131,B67)&gt;0,Powers!$C$136,0)</f>
        <v>0</v>
      </c>
      <c r="G67" s="55" t="str">
        <f t="shared" si="13"/>
        <v>2D</v>
      </c>
      <c r="H67" s="54">
        <f t="shared" si="14"/>
        <v>0</v>
      </c>
      <c r="I67" s="76"/>
      <c r="J67" s="6"/>
    </row>
    <row r="68" spans="2:19" ht="13" x14ac:dyDescent="0.3">
      <c r="B68" s="45" t="str">
        <f>Database!L37</f>
        <v>Stability</v>
      </c>
      <c r="C68" s="109">
        <v>0</v>
      </c>
      <c r="D68" s="71">
        <f>IF(COUNTIF(Powers!$D$5:$N$5,B68)&gt;0,Powers!$C$8,0)+IF(COUNTIF(Powers!$D$23:$N$23,B68)&gt;0,Powers!$C$26,0)+IF(COUNTIF(Powers!$D$41:$N$41,B68)&gt;0,Powers!$C$44,0)+IF(COUNTIF(Powers!$D$59:$N$458,B68)&gt;0,Powers!$C$62,0)+IF(COUNTIF(Powers!$D$77:$N$77,B68)&gt;0,Powers!$C$80,0)+IF(COUNTIF(Powers!$D$95:$N$95,B68)&gt;0,Powers!$C$98,0)+IF(COUNTIF(Powers!$D$113:$N$113,B68)&gt;0,Powers!$C$116,0)+IF(COUNTIF(Powers!$D$131:$N$131,B68)&gt;0,Powers!$C$134,0)</f>
        <v>0</v>
      </c>
      <c r="E68" s="72">
        <f>IF(COUNTIF(Powers!$D$5:$N$5,B68)&gt;0,Powers!$C$9,0)+IF(COUNTIF(Powers!$D$23:$N$23,B68)&gt;0,Powers!$C$27,0)+IF(COUNTIF(Powers!$D$41:$N$41,B68)&gt;0,Powers!$C$45,0)+IF(COUNTIF(Powers!$D$59:$N$59,B68)&gt;0,Powers!$C$63,0)+IF(COUNTIF(Powers!$D$77:$N$77,B68)&gt;0,Powers!$C$81,0)+IF(COUNTIF(Powers!$D$95:$N$95,B68)&gt;0,Powers!$C$99,0)+IF(COUNTIF(Powers!$D$113:$N$113,B68)&gt;0,Powers!$C$117,0)+IF(COUNTIF(Powers!$D$131:$N$131,B68)&gt;0,Powers!$C$135,0)</f>
        <v>0</v>
      </c>
      <c r="F68" s="73">
        <f>IF(COUNTIF(Powers!$D$5:$N$5,B68)&gt;0,Powers!$C$10,0)+IF(COUNTIF(Powers!$D$23:$N$23,B68)&gt;0,Powers!$C$28,0)+IF(COUNTIF(Powers!$D$41:$N$41,B68)&gt;0,Powers!$C$46,0)+IF(COUNTIF(Powers!$D$59:$N$458,B68)&gt;0,Powers!$C$64,0)+IF(COUNTIF(Powers!$D$77:$N$77,B68)&gt;0,Powers!$C$82,0)+IF(COUNTIF(Powers!$D$95:$N$95,B68)&gt;0,Powers!$C$100,0)+IF(COUNTIF(Powers!$D$113:$N$113,B68)&gt;0,Powers!$C$118,0)+IF(COUNTIF(Powers!$D$131:$N$131,B68)&gt;0,Powers!$C$136,0)</f>
        <v>0</v>
      </c>
      <c r="G68" s="55" t="str">
        <f t="shared" si="13"/>
        <v>2D</v>
      </c>
      <c r="H68" s="54">
        <f t="shared" si="14"/>
        <v>0</v>
      </c>
      <c r="I68" s="76"/>
      <c r="J68" s="6"/>
    </row>
    <row r="69" spans="2:19" ht="13" x14ac:dyDescent="0.3">
      <c r="B69" s="111" t="s">
        <v>22</v>
      </c>
      <c r="C69" s="109">
        <v>0</v>
      </c>
      <c r="D69" s="71">
        <f>IF(COUNTIF(Powers!$D$5:$N$5,B69)&gt;0,Powers!$C$8,0)+IF(COUNTIF(Powers!$D$23:$N$23,B69)&gt;0,Powers!$C$26,0)+IF(COUNTIF(Powers!$D$41:$N$41,B69)&gt;0,Powers!$C$44,0)+IF(COUNTIF(Powers!$D$59:$N$458,B69)&gt;0,Powers!$C$62,0)+IF(COUNTIF(Powers!$D$77:$N$77,B69)&gt;0,Powers!$C$80,0)+IF(COUNTIF(Powers!$D$95:$N$95,B69)&gt;0,Powers!$C$98,0)+IF(COUNTIF(Powers!$D$113:$N$113,B69)&gt;0,Powers!$C$116,0)+IF(COUNTIF(Powers!$D$131:$N$131,B69)&gt;0,Powers!$C$134,0)</f>
        <v>0</v>
      </c>
      <c r="E69" s="72">
        <f>IF(COUNTIF(Powers!$D$5:$N$5,B69)&gt;0,Powers!$C$9,0)+IF(COUNTIF(Powers!$D$23:$N$23,B69)&gt;0,Powers!$C$27,0)+IF(COUNTIF(Powers!$D$41:$N$41,B69)&gt;0,Powers!$C$45,0)+IF(COUNTIF(Powers!$D$59:$N$59,B69)&gt;0,Powers!$C$63,0)+IF(COUNTIF(Powers!$D$77:$N$77,B69)&gt;0,Powers!$C$81,0)+IF(COUNTIF(Powers!$D$95:$N$95,B69)&gt;0,Powers!$C$99,0)+IF(COUNTIF(Powers!$D$113:$N$113,B69)&gt;0,Powers!$C$117,0)+IF(COUNTIF(Powers!$D$131:$N$131,B69)&gt;0,Powers!$C$135,0)</f>
        <v>0</v>
      </c>
      <c r="F69" s="74">
        <v>0</v>
      </c>
      <c r="G69" s="55" t="str">
        <f t="shared" si="13"/>
        <v>2D</v>
      </c>
      <c r="H69" s="54">
        <f t="shared" si="14"/>
        <v>0</v>
      </c>
      <c r="I69" s="76"/>
      <c r="J69" s="6"/>
    </row>
    <row r="70" spans="2:19" ht="13.5" thickBot="1" x14ac:dyDescent="0.35">
      <c r="B70" s="112" t="s">
        <v>22</v>
      </c>
      <c r="C70" s="110">
        <v>0</v>
      </c>
      <c r="D70" s="71">
        <f>IF(COUNTIF(Powers!$D$5:$N$5,B70)&gt;0,Powers!$C$8,0)+IF(COUNTIF(Powers!$D$23:$N$23,B70)&gt;0,Powers!$C$26,0)+IF(COUNTIF(Powers!$D$41:$N$41,B70)&gt;0,Powers!$C$44,0)+IF(COUNTIF(Powers!$D$59:$N$458,B70)&gt;0,Powers!$C$62,0)+IF(COUNTIF(Powers!$D$77:$N$77,B70)&gt;0,Powers!$C$80,0)+IF(COUNTIF(Powers!$D$95:$N$95,B70)&gt;0,Powers!$C$98,0)+IF(COUNTIF(Powers!$D$113:$N$113,B70)&gt;0,Powers!$C$116,0)+IF(COUNTIF(Powers!$D$131:$N$131,B70)&gt;0,Powers!$C$134,0)</f>
        <v>0</v>
      </c>
      <c r="E70" s="72">
        <f>IF(COUNTIF(Powers!$D$5:$N$5,B70)&gt;0,Powers!$C$9,0)+IF(COUNTIF(Powers!$D$23:$N$23,B70)&gt;0,Powers!$C$27,0)+IF(COUNTIF(Powers!$D$41:$N$41,B70)&gt;0,Powers!$C$45,0)+IF(COUNTIF(Powers!$D$59:$N$59,B70)&gt;0,Powers!$C$63,0)+IF(COUNTIF(Powers!$D$77:$N$77,B70)&gt;0,Powers!$C$81,0)+IF(COUNTIF(Powers!$D$95:$N$95,B70)&gt;0,Powers!$C$99,0)+IF(COUNTIF(Powers!$D$113:$N$113,B70)&gt;0,Powers!$C$117,0)+IF(COUNTIF(Powers!$D$131:$N$131,B70)&gt;0,Powers!$C$135,0)</f>
        <v>0</v>
      </c>
      <c r="F70" s="75">
        <v>0</v>
      </c>
      <c r="G70" s="57" t="str">
        <f t="shared" si="13"/>
        <v>2D</v>
      </c>
      <c r="H70" s="54">
        <f>C70*2</f>
        <v>0</v>
      </c>
      <c r="I70" s="76"/>
      <c r="J70" s="6"/>
    </row>
    <row r="71" spans="2:19" ht="13" thickBot="1" x14ac:dyDescent="0.3">
      <c r="B71" s="12"/>
      <c r="C71" s="9"/>
      <c r="D71" s="9"/>
      <c r="E71" s="9"/>
      <c r="F71" s="9"/>
      <c r="G71" s="9"/>
      <c r="H71" s="9"/>
      <c r="I71" s="9"/>
      <c r="J71" s="9"/>
      <c r="K71" s="12"/>
      <c r="L71" s="12"/>
      <c r="M71" s="12"/>
      <c r="N71" s="12"/>
      <c r="O71" s="12"/>
      <c r="P71" s="12"/>
      <c r="Q71" s="12"/>
      <c r="R71" s="12"/>
      <c r="S71" s="12"/>
    </row>
    <row r="72" spans="2:19" ht="13.5" thickBot="1" x14ac:dyDescent="0.35">
      <c r="B72" s="64" t="s">
        <v>205</v>
      </c>
      <c r="C72" s="65" t="s">
        <v>9</v>
      </c>
      <c r="D72" s="66" t="s">
        <v>216</v>
      </c>
      <c r="E72" s="66" t="s">
        <v>217</v>
      </c>
      <c r="F72" s="66" t="s">
        <v>15</v>
      </c>
      <c r="G72" s="31" t="s">
        <v>1</v>
      </c>
      <c r="J72" s="9"/>
      <c r="K72" s="12"/>
      <c r="L72" s="12"/>
      <c r="M72" s="12"/>
      <c r="N72" s="12"/>
      <c r="O72" s="12"/>
      <c r="P72" s="12"/>
      <c r="Q72" s="12"/>
      <c r="R72" s="12"/>
      <c r="S72" s="12"/>
    </row>
    <row r="73" spans="2:19" ht="13" x14ac:dyDescent="0.3">
      <c r="B73" s="67" t="s">
        <v>203</v>
      </c>
      <c r="C73" s="117">
        <v>0</v>
      </c>
      <c r="D73" s="118">
        <v>0</v>
      </c>
      <c r="E73" s="119">
        <v>0</v>
      </c>
      <c r="F73" s="69" t="str">
        <f>CONCATENATE(C73," D",IF(D73&gt;0,_xlfn.CONCAT(" + ",D73," HD"),""),IF(E73&gt;0,_xlfn.CONCAT(" + ",E73," WD"),""))</f>
        <v>0 D</v>
      </c>
      <c r="G73" s="70">
        <f>C73*2+D73*4+E73*8</f>
        <v>0</v>
      </c>
      <c r="J73" s="9"/>
      <c r="K73" s="12"/>
      <c r="L73" s="12"/>
      <c r="M73" s="12"/>
      <c r="N73" s="12"/>
      <c r="O73" s="12"/>
      <c r="P73" s="12"/>
      <c r="Q73" s="12"/>
      <c r="R73" s="12"/>
      <c r="S73" s="12"/>
    </row>
    <row r="74" spans="2:19" ht="13.5" thickBot="1" x14ac:dyDescent="0.35">
      <c r="B74" s="68" t="s">
        <v>204</v>
      </c>
      <c r="C74" s="156">
        <v>0</v>
      </c>
      <c r="D74" s="157">
        <v>0</v>
      </c>
      <c r="E74" s="158">
        <v>0</v>
      </c>
      <c r="F74" s="57" t="str">
        <f>CONCATENATE(C74," D",IF(D74&gt;0,_xlfn.CONCAT(" + ",D74," HD"),""),IF(E74&gt;0,_xlfn.CONCAT(" + ",E74," WD"),""))</f>
        <v>0 D</v>
      </c>
      <c r="G74" s="58">
        <f>C74*2+D74*4+E74*8</f>
        <v>0</v>
      </c>
      <c r="H74" s="7"/>
      <c r="J74" s="9"/>
      <c r="O74" s="12"/>
      <c r="P74" s="12"/>
      <c r="Q74" s="12"/>
      <c r="R74" s="12"/>
      <c r="S74" s="12"/>
    </row>
    <row r="75" spans="2:19" ht="13" x14ac:dyDescent="0.3">
      <c r="B75" s="126" t="s">
        <v>206</v>
      </c>
      <c r="C75" s="120"/>
      <c r="D75" s="121"/>
      <c r="E75" s="122"/>
      <c r="F75" s="70" t="str">
        <f>CONCATENATE(IF(C75&gt;0,_xlfn.CONCAT(C75," D"),""),IF(D75&gt;0,_xlfn.CONCAT(" + ",D75," HD"),""),IF(E75&gt;0,_xlfn.CONCAT(" + ",E75," WD"),""))</f>
        <v/>
      </c>
      <c r="G75" s="9"/>
      <c r="H75" s="8"/>
      <c r="I75" s="9"/>
      <c r="J75" s="9"/>
      <c r="O75" s="12"/>
      <c r="P75" s="12"/>
      <c r="Q75" s="12"/>
      <c r="R75" s="12"/>
      <c r="S75" s="12"/>
    </row>
    <row r="76" spans="2:19" ht="13" x14ac:dyDescent="0.3">
      <c r="B76" s="127" t="s">
        <v>207</v>
      </c>
      <c r="C76" s="123"/>
      <c r="D76" s="124"/>
      <c r="E76" s="125"/>
      <c r="F76" s="56" t="str">
        <f t="shared" ref="F76:F84" si="15">CONCATENATE(IF(C76&gt;0,_xlfn.CONCAT(C76," D"),""),IF(D76&gt;0,_xlfn.CONCAT(" + ",D76," HD"),""),IF(E76&gt;0,_xlfn.CONCAT(" + ",E76," WD"),""))</f>
        <v/>
      </c>
      <c r="G76" s="9"/>
      <c r="H76" s="9"/>
      <c r="I76" s="9"/>
      <c r="J76" s="9"/>
      <c r="O76" s="12"/>
      <c r="P76" s="12"/>
      <c r="Q76" s="12"/>
      <c r="R76" s="12"/>
      <c r="S76" s="12"/>
    </row>
    <row r="77" spans="2:19" ht="13" x14ac:dyDescent="0.3">
      <c r="B77" s="127" t="s">
        <v>208</v>
      </c>
      <c r="C77" s="123"/>
      <c r="D77" s="124"/>
      <c r="E77" s="32"/>
      <c r="F77" s="56" t="str">
        <f t="shared" si="15"/>
        <v/>
      </c>
      <c r="G77" s="9"/>
      <c r="H77" s="9"/>
      <c r="I77" s="9"/>
      <c r="J77" s="9"/>
      <c r="K77" s="12"/>
      <c r="L77" s="12"/>
      <c r="M77" s="12"/>
      <c r="N77" s="12"/>
      <c r="O77" s="12"/>
      <c r="P77" s="12"/>
      <c r="Q77" s="12"/>
      <c r="R77" s="12"/>
      <c r="S77" s="12"/>
    </row>
    <row r="78" spans="2:19" ht="13" x14ac:dyDescent="0.3">
      <c r="B78" s="127" t="s">
        <v>209</v>
      </c>
      <c r="C78" s="123"/>
      <c r="D78" s="32"/>
      <c r="E78" s="32"/>
      <c r="F78" s="56" t="str">
        <f t="shared" si="15"/>
        <v/>
      </c>
      <c r="G78" s="9"/>
      <c r="H78" s="9"/>
      <c r="I78" s="9"/>
      <c r="J78" s="9"/>
      <c r="K78" s="12"/>
      <c r="L78" s="12"/>
      <c r="M78" s="12"/>
      <c r="N78" s="12"/>
      <c r="O78" s="12"/>
      <c r="P78" s="12"/>
      <c r="Q78" s="12"/>
      <c r="R78" s="12"/>
      <c r="S78" s="12"/>
    </row>
    <row r="79" spans="2:19" ht="13" x14ac:dyDescent="0.3">
      <c r="B79" s="127" t="s">
        <v>210</v>
      </c>
      <c r="C79" s="123"/>
      <c r="D79" s="32"/>
      <c r="E79" s="32"/>
      <c r="F79" s="56" t="str">
        <f t="shared" si="15"/>
        <v/>
      </c>
      <c r="G79" s="9"/>
      <c r="H79" s="9"/>
      <c r="I79" s="9"/>
      <c r="J79" s="9"/>
      <c r="K79" s="12"/>
      <c r="L79" s="12"/>
      <c r="M79" s="12"/>
      <c r="N79" s="12"/>
      <c r="O79" s="12"/>
      <c r="P79" s="12"/>
      <c r="Q79" s="12"/>
      <c r="R79" s="12"/>
      <c r="S79" s="12"/>
    </row>
    <row r="80" spans="2:19" ht="13" x14ac:dyDescent="0.3">
      <c r="B80" s="127" t="s">
        <v>211</v>
      </c>
      <c r="C80" s="123"/>
      <c r="D80" s="32"/>
      <c r="E80" s="32"/>
      <c r="F80" s="56" t="str">
        <f t="shared" si="15"/>
        <v/>
      </c>
      <c r="G80" s="9"/>
      <c r="H80" s="9"/>
      <c r="I80" s="9"/>
      <c r="J80" s="9"/>
      <c r="K80" s="12"/>
      <c r="L80" s="12"/>
      <c r="M80" s="12"/>
      <c r="N80" s="12"/>
      <c r="O80" s="12"/>
      <c r="P80" s="12"/>
      <c r="Q80" s="12"/>
      <c r="R80" s="12"/>
      <c r="S80" s="12"/>
    </row>
    <row r="81" spans="2:19" ht="13" x14ac:dyDescent="0.3">
      <c r="B81" s="127" t="s">
        <v>212</v>
      </c>
      <c r="C81" s="123"/>
      <c r="D81" s="32"/>
      <c r="E81" s="32"/>
      <c r="F81" s="56" t="str">
        <f t="shared" si="15"/>
        <v/>
      </c>
      <c r="G81" s="9"/>
      <c r="H81" s="9"/>
      <c r="I81" s="9"/>
      <c r="J81" s="9"/>
      <c r="K81" s="12"/>
      <c r="L81" s="12"/>
      <c r="M81" s="12"/>
      <c r="N81" s="12"/>
      <c r="O81" s="12"/>
      <c r="P81" s="12"/>
      <c r="Q81" s="12"/>
      <c r="R81" s="12"/>
      <c r="S81" s="12"/>
    </row>
    <row r="82" spans="2:19" ht="13" x14ac:dyDescent="0.3">
      <c r="B82" s="127" t="s">
        <v>213</v>
      </c>
      <c r="C82" s="123"/>
      <c r="D82" s="32"/>
      <c r="E82" s="32"/>
      <c r="F82" s="56" t="str">
        <f t="shared" si="15"/>
        <v/>
      </c>
      <c r="G82" s="9"/>
      <c r="H82" s="9"/>
      <c r="I82" s="9"/>
      <c r="J82" s="9"/>
      <c r="K82" s="12"/>
      <c r="L82" s="12"/>
      <c r="M82" s="12"/>
      <c r="N82" s="12"/>
      <c r="O82" s="12"/>
      <c r="P82" s="12"/>
      <c r="Q82" s="12"/>
      <c r="R82" s="12"/>
      <c r="S82" s="12"/>
    </row>
    <row r="83" spans="2:19" ht="13" x14ac:dyDescent="0.3">
      <c r="B83" s="127" t="s">
        <v>214</v>
      </c>
      <c r="C83" s="123"/>
      <c r="D83" s="32"/>
      <c r="E83" s="32"/>
      <c r="F83" s="56" t="str">
        <f t="shared" si="15"/>
        <v/>
      </c>
      <c r="G83" s="9"/>
      <c r="H83" s="9"/>
      <c r="I83" s="9"/>
      <c r="J83" s="9"/>
      <c r="K83" s="12"/>
      <c r="L83" s="12"/>
      <c r="M83" s="12"/>
      <c r="N83" s="12"/>
      <c r="O83" s="12"/>
      <c r="P83" s="12"/>
      <c r="Q83" s="12"/>
      <c r="R83" s="12"/>
      <c r="S83" s="12"/>
    </row>
    <row r="84" spans="2:19" ht="13.5" thickBot="1" x14ac:dyDescent="0.35">
      <c r="B84" s="128" t="s">
        <v>215</v>
      </c>
      <c r="C84" s="159"/>
      <c r="D84" s="160"/>
      <c r="E84" s="160"/>
      <c r="F84" s="58" t="str">
        <f t="shared" si="15"/>
        <v/>
      </c>
      <c r="G84" s="9"/>
      <c r="H84" s="9"/>
      <c r="I84" s="9"/>
      <c r="J84" s="9"/>
      <c r="K84" s="12"/>
      <c r="L84" s="12"/>
      <c r="M84" s="12"/>
      <c r="N84" s="12"/>
      <c r="O84" s="12"/>
      <c r="P84" s="12"/>
      <c r="Q84" s="12"/>
      <c r="R84" s="12"/>
      <c r="S84" s="12"/>
    </row>
    <row r="85" spans="2:19" ht="13" thickBot="1" x14ac:dyDescent="0.3">
      <c r="B85" s="13"/>
      <c r="C85" s="161">
        <f>C74-SUM(C75:C84)</f>
        <v>0</v>
      </c>
      <c r="D85" s="162">
        <f t="shared" ref="D85:E85" si="16">D74-SUM(D75:D84)</f>
        <v>0</v>
      </c>
      <c r="E85" s="163">
        <f t="shared" si="16"/>
        <v>0</v>
      </c>
      <c r="F85" s="9"/>
      <c r="G85" s="9"/>
      <c r="H85" s="9"/>
      <c r="I85" s="9"/>
      <c r="J85" s="9"/>
      <c r="K85" s="12"/>
      <c r="L85" s="12"/>
      <c r="M85" s="12"/>
      <c r="N85" s="12"/>
      <c r="O85" s="12"/>
      <c r="P85" s="12"/>
      <c r="Q85" s="12"/>
      <c r="R85" s="12"/>
      <c r="S85" s="12"/>
    </row>
    <row r="86" spans="2:19" x14ac:dyDescent="0.25">
      <c r="B86" s="13"/>
      <c r="C86" s="9"/>
      <c r="D86" s="9"/>
      <c r="E86" s="9"/>
      <c r="F86" s="9"/>
      <c r="G86" s="9"/>
      <c r="H86" s="9"/>
      <c r="I86" s="9"/>
      <c r="J86" s="9"/>
      <c r="K86" s="12"/>
      <c r="L86" s="12"/>
      <c r="M86" s="12"/>
      <c r="N86" s="12"/>
      <c r="O86" s="12"/>
      <c r="P86" s="12"/>
      <c r="Q86" s="12"/>
      <c r="R86" s="12"/>
      <c r="S86" s="12"/>
    </row>
    <row r="87" spans="2:19" x14ac:dyDescent="0.25">
      <c r="B87" s="13"/>
      <c r="C87" s="9"/>
      <c r="D87" s="9"/>
      <c r="E87" s="9"/>
      <c r="F87" s="9"/>
      <c r="G87" s="9"/>
      <c r="H87" s="9"/>
      <c r="I87" s="9"/>
      <c r="J87" s="9"/>
      <c r="K87" s="12"/>
      <c r="L87" s="12"/>
      <c r="M87" s="12"/>
      <c r="N87" s="12"/>
      <c r="O87" s="12"/>
      <c r="P87" s="12"/>
      <c r="Q87" s="12"/>
      <c r="R87" s="12"/>
      <c r="S87" s="12"/>
    </row>
    <row r="88" spans="2:19" x14ac:dyDescent="0.25">
      <c r="B88" s="13"/>
      <c r="C88" s="9"/>
      <c r="D88" s="9"/>
      <c r="E88" s="9"/>
      <c r="F88" s="9"/>
      <c r="G88" s="9"/>
      <c r="H88" s="9"/>
      <c r="I88" s="9"/>
      <c r="J88" s="9"/>
      <c r="K88" s="12"/>
      <c r="L88" s="12"/>
      <c r="M88" s="12"/>
      <c r="N88" s="12"/>
      <c r="O88" s="12"/>
      <c r="P88" s="12"/>
      <c r="Q88" s="12"/>
      <c r="R88" s="12"/>
      <c r="S88" s="12"/>
    </row>
    <row r="89" spans="2:19" x14ac:dyDescent="0.25">
      <c r="B89" s="13"/>
      <c r="C89" s="9"/>
      <c r="D89" s="9"/>
      <c r="E89" s="9"/>
      <c r="F89" s="9"/>
      <c r="G89" s="9"/>
      <c r="H89" s="9"/>
      <c r="I89" s="9"/>
      <c r="J89" s="9"/>
      <c r="K89" s="12"/>
      <c r="L89" s="12"/>
      <c r="M89" s="12"/>
      <c r="N89" s="12"/>
      <c r="O89" s="12"/>
      <c r="P89" s="12"/>
      <c r="Q89" s="12"/>
      <c r="R89" s="12"/>
      <c r="S89" s="12"/>
    </row>
    <row r="90" spans="2:19" x14ac:dyDescent="0.25">
      <c r="B90" s="13"/>
      <c r="C90" s="9"/>
      <c r="D90" s="9"/>
      <c r="E90" s="9"/>
      <c r="F90" s="9"/>
      <c r="G90" s="9"/>
      <c r="H90" s="9"/>
      <c r="I90" s="9"/>
      <c r="J90" s="9"/>
      <c r="K90" s="12"/>
      <c r="L90" s="12"/>
      <c r="M90" s="12"/>
      <c r="N90" s="12"/>
      <c r="O90" s="12"/>
      <c r="P90" s="12"/>
      <c r="Q90" s="12"/>
      <c r="R90" s="12"/>
      <c r="S90" s="12"/>
    </row>
    <row r="91" spans="2:19" x14ac:dyDescent="0.25">
      <c r="B91" s="12"/>
      <c r="C91" s="9"/>
      <c r="D91" s="9"/>
      <c r="E91" s="9"/>
      <c r="F91" s="9"/>
      <c r="G91" s="9"/>
      <c r="H91" s="9"/>
      <c r="I91" s="9"/>
      <c r="J91" s="9"/>
      <c r="K91" s="12"/>
      <c r="L91" s="12"/>
      <c r="M91" s="12"/>
      <c r="N91" s="12"/>
      <c r="O91" s="12"/>
      <c r="P91" s="12"/>
      <c r="Q91" s="12"/>
      <c r="R91" s="12"/>
      <c r="S91" s="12"/>
    </row>
    <row r="92" spans="2:19" x14ac:dyDescent="0.25">
      <c r="B92" s="12"/>
      <c r="C92" s="9"/>
      <c r="D92" s="9"/>
      <c r="E92" s="9"/>
      <c r="F92" s="9"/>
      <c r="G92" s="9"/>
      <c r="H92" s="9"/>
      <c r="I92" s="9"/>
      <c r="J92" s="9"/>
      <c r="K92" s="12"/>
      <c r="L92" s="12"/>
      <c r="M92" s="12"/>
      <c r="N92" s="12"/>
      <c r="O92" s="12"/>
      <c r="P92" s="12"/>
      <c r="Q92" s="12"/>
      <c r="R92" s="12"/>
      <c r="S92" s="12"/>
    </row>
    <row r="93" spans="2:19" x14ac:dyDescent="0.25">
      <c r="B93" s="12"/>
      <c r="C93" s="9"/>
      <c r="D93" s="9"/>
      <c r="E93" s="9"/>
      <c r="F93" s="9"/>
      <c r="G93" s="9"/>
      <c r="H93" s="9"/>
      <c r="I93" s="9"/>
      <c r="J93" s="9"/>
      <c r="K93" s="12"/>
      <c r="L93" s="12"/>
      <c r="M93" s="12"/>
      <c r="N93" s="12"/>
      <c r="O93" s="12"/>
      <c r="P93" s="12"/>
      <c r="Q93" s="12"/>
      <c r="R93" s="12"/>
      <c r="S93" s="12"/>
    </row>
    <row r="94" spans="2:19" ht="13" x14ac:dyDescent="0.3">
      <c r="B94" s="16"/>
      <c r="C94" s="9"/>
      <c r="D94" s="9"/>
      <c r="E94" s="9"/>
      <c r="F94" s="9"/>
      <c r="G94" s="9"/>
      <c r="H94" s="9"/>
      <c r="I94" s="9"/>
      <c r="J94" s="9"/>
      <c r="K94" s="12"/>
      <c r="L94" s="12"/>
      <c r="M94" s="12"/>
      <c r="N94" s="12"/>
      <c r="O94" s="12"/>
      <c r="P94" s="12"/>
      <c r="Q94" s="12"/>
      <c r="R94" s="12"/>
      <c r="S94" s="12"/>
    </row>
    <row r="95" spans="2:19" x14ac:dyDescent="0.25">
      <c r="B95" s="12"/>
      <c r="C95" s="9"/>
      <c r="D95" s="9"/>
      <c r="E95" s="9"/>
      <c r="F95" s="9"/>
      <c r="G95" s="9"/>
      <c r="H95" s="9"/>
      <c r="I95" s="9"/>
      <c r="J95" s="9"/>
      <c r="K95" s="12"/>
      <c r="L95" s="12"/>
      <c r="M95" s="12"/>
      <c r="N95" s="12"/>
      <c r="O95" s="12"/>
      <c r="P95" s="12"/>
      <c r="Q95" s="12"/>
      <c r="R95" s="12"/>
      <c r="S95" s="12"/>
    </row>
    <row r="96" spans="2:19" x14ac:dyDescent="0.25">
      <c r="B96" s="13"/>
      <c r="C96" s="9"/>
      <c r="D96" s="9"/>
      <c r="E96" s="9"/>
      <c r="F96" s="9"/>
      <c r="G96" s="9"/>
      <c r="H96" s="9"/>
      <c r="I96" s="9"/>
      <c r="J96" s="9"/>
      <c r="K96" s="12"/>
      <c r="L96" s="12"/>
      <c r="M96" s="12"/>
      <c r="N96" s="12"/>
      <c r="O96" s="12"/>
      <c r="P96" s="12"/>
      <c r="Q96" s="12"/>
      <c r="R96" s="12"/>
      <c r="S96" s="12"/>
    </row>
    <row r="97" spans="2:19" x14ac:dyDescent="0.25">
      <c r="B97" s="13"/>
      <c r="C97" s="9"/>
      <c r="D97" s="9"/>
      <c r="E97" s="9"/>
      <c r="F97" s="9"/>
      <c r="G97" s="9"/>
      <c r="H97" s="9"/>
      <c r="I97" s="9"/>
      <c r="J97" s="9"/>
      <c r="K97" s="12"/>
      <c r="L97" s="12"/>
      <c r="M97" s="12"/>
      <c r="N97" s="12"/>
      <c r="O97" s="12"/>
      <c r="P97" s="12"/>
      <c r="Q97" s="12"/>
      <c r="R97" s="12"/>
      <c r="S97" s="12"/>
    </row>
    <row r="98" spans="2:19" x14ac:dyDescent="0.25">
      <c r="B98" s="13"/>
      <c r="C98" s="9"/>
      <c r="D98" s="9"/>
      <c r="E98" s="9"/>
      <c r="F98" s="9"/>
      <c r="G98" s="9"/>
      <c r="H98" s="9"/>
      <c r="I98" s="9"/>
      <c r="J98" s="9"/>
      <c r="K98" s="12"/>
      <c r="L98" s="12"/>
      <c r="M98" s="12"/>
      <c r="N98" s="12"/>
      <c r="O98" s="12"/>
      <c r="P98" s="12"/>
      <c r="Q98" s="12"/>
      <c r="R98" s="12"/>
      <c r="S98" s="12"/>
    </row>
    <row r="99" spans="2:19" x14ac:dyDescent="0.25">
      <c r="B99" s="13"/>
      <c r="C99" s="9"/>
      <c r="D99" s="9"/>
      <c r="E99" s="9"/>
      <c r="F99" s="9"/>
      <c r="G99" s="9"/>
      <c r="H99" s="9"/>
      <c r="I99" s="9"/>
      <c r="J99" s="9"/>
      <c r="K99" s="12"/>
      <c r="L99" s="12"/>
      <c r="M99" s="12"/>
      <c r="N99" s="12"/>
      <c r="O99" s="12"/>
      <c r="P99" s="12"/>
      <c r="Q99" s="12"/>
      <c r="R99" s="12"/>
      <c r="S99" s="12"/>
    </row>
    <row r="100" spans="2:19" x14ac:dyDescent="0.25">
      <c r="B100" s="13"/>
      <c r="C100" s="9"/>
      <c r="D100" s="9"/>
      <c r="E100" s="9"/>
      <c r="F100" s="9"/>
      <c r="G100" s="9"/>
      <c r="H100" s="9"/>
      <c r="I100" s="9"/>
      <c r="J100" s="9"/>
      <c r="K100" s="12"/>
      <c r="L100" s="12"/>
      <c r="M100" s="12"/>
      <c r="N100" s="12"/>
      <c r="O100" s="12"/>
      <c r="P100" s="12"/>
      <c r="Q100" s="12"/>
      <c r="R100" s="12"/>
      <c r="S100" s="12"/>
    </row>
    <row r="101" spans="2:19" x14ac:dyDescent="0.25">
      <c r="B101" s="13"/>
      <c r="C101" s="9"/>
      <c r="D101" s="9"/>
      <c r="E101" s="9"/>
      <c r="F101" s="9"/>
      <c r="G101" s="9"/>
      <c r="H101" s="9"/>
      <c r="I101" s="9"/>
      <c r="J101" s="9"/>
      <c r="K101" s="12"/>
      <c r="L101" s="12"/>
      <c r="M101" s="12"/>
      <c r="N101" s="12"/>
      <c r="O101" s="12"/>
      <c r="P101" s="12"/>
      <c r="Q101" s="12"/>
      <c r="R101" s="12"/>
      <c r="S101" s="12"/>
    </row>
    <row r="102" spans="2:19" x14ac:dyDescent="0.25">
      <c r="B102" s="13"/>
      <c r="C102" s="9"/>
      <c r="D102" s="9"/>
      <c r="E102" s="9"/>
      <c r="F102" s="9"/>
      <c r="G102" s="9"/>
      <c r="H102" s="9"/>
      <c r="I102" s="9"/>
      <c r="J102" s="9"/>
      <c r="K102" s="12"/>
      <c r="L102" s="12"/>
      <c r="M102" s="12"/>
      <c r="N102" s="12"/>
      <c r="O102" s="12"/>
      <c r="P102" s="12"/>
      <c r="Q102" s="12"/>
      <c r="R102" s="12"/>
      <c r="S102" s="12"/>
    </row>
    <row r="103" spans="2:19" x14ac:dyDescent="0.25">
      <c r="B103" s="13"/>
      <c r="C103" s="9"/>
      <c r="D103" s="9"/>
      <c r="E103" s="9"/>
      <c r="F103" s="9"/>
      <c r="G103" s="9"/>
      <c r="H103" s="9"/>
      <c r="I103" s="9"/>
      <c r="J103" s="9"/>
      <c r="K103" s="12"/>
      <c r="L103" s="12"/>
      <c r="M103" s="12"/>
      <c r="N103" s="12"/>
      <c r="O103" s="12"/>
      <c r="P103" s="12"/>
      <c r="Q103" s="12"/>
      <c r="R103" s="12"/>
      <c r="S103" s="12"/>
    </row>
    <row r="104" spans="2:19" x14ac:dyDescent="0.25">
      <c r="B104" s="13"/>
      <c r="C104" s="9"/>
      <c r="D104" s="9"/>
      <c r="E104" s="9"/>
      <c r="F104" s="9"/>
      <c r="G104" s="9"/>
      <c r="H104" s="9"/>
      <c r="I104" s="9"/>
      <c r="J104" s="9"/>
      <c r="K104" s="12"/>
      <c r="L104" s="12"/>
      <c r="M104" s="12"/>
      <c r="N104" s="12"/>
      <c r="O104" s="12"/>
      <c r="P104" s="12"/>
      <c r="Q104" s="12"/>
      <c r="R104" s="12"/>
      <c r="S104" s="12"/>
    </row>
    <row r="105" spans="2:19" x14ac:dyDescent="0.25">
      <c r="B105" s="13"/>
      <c r="C105" s="9"/>
      <c r="D105" s="9"/>
      <c r="E105" s="9"/>
      <c r="F105" s="9"/>
      <c r="G105" s="9"/>
      <c r="H105" s="9"/>
      <c r="I105" s="9"/>
      <c r="J105" s="9"/>
      <c r="K105" s="12"/>
      <c r="L105" s="12"/>
      <c r="M105" s="12"/>
      <c r="N105" s="12"/>
      <c r="O105" s="12"/>
      <c r="P105" s="12"/>
      <c r="Q105" s="12"/>
      <c r="R105" s="12"/>
      <c r="S105" s="12"/>
    </row>
    <row r="106" spans="2:19" x14ac:dyDescent="0.25">
      <c r="B106" s="13"/>
      <c r="C106" s="9"/>
      <c r="D106" s="9"/>
      <c r="E106" s="9"/>
      <c r="F106" s="9"/>
      <c r="G106" s="9"/>
      <c r="H106" s="9"/>
      <c r="I106" s="9"/>
      <c r="J106" s="9"/>
      <c r="K106" s="12"/>
      <c r="L106" s="12"/>
      <c r="M106" s="12"/>
      <c r="N106" s="12"/>
      <c r="O106" s="12"/>
      <c r="P106" s="12"/>
      <c r="Q106" s="12"/>
      <c r="R106" s="12"/>
      <c r="S106" s="12"/>
    </row>
    <row r="107" spans="2:19" x14ac:dyDescent="0.25">
      <c r="B107" s="13"/>
      <c r="C107" s="9"/>
      <c r="D107" s="9"/>
      <c r="E107" s="9"/>
      <c r="F107" s="9"/>
      <c r="G107" s="9"/>
      <c r="H107" s="9"/>
      <c r="I107" s="9"/>
      <c r="J107" s="9"/>
      <c r="K107" s="12"/>
      <c r="L107" s="12"/>
      <c r="M107" s="12"/>
      <c r="N107" s="12"/>
      <c r="O107" s="12"/>
      <c r="P107" s="12"/>
      <c r="Q107" s="12"/>
      <c r="R107" s="12"/>
      <c r="S107" s="12"/>
    </row>
    <row r="108" spans="2:19" x14ac:dyDescent="0.25">
      <c r="B108" s="13"/>
      <c r="C108" s="9"/>
      <c r="D108" s="9"/>
      <c r="E108" s="9"/>
      <c r="F108" s="9"/>
      <c r="G108" s="9"/>
      <c r="H108" s="9"/>
      <c r="I108" s="9"/>
      <c r="J108" s="9"/>
      <c r="K108" s="12"/>
      <c r="L108" s="12"/>
      <c r="M108" s="12"/>
      <c r="N108" s="12"/>
      <c r="O108" s="12"/>
      <c r="P108" s="12"/>
      <c r="Q108" s="12"/>
      <c r="R108" s="12"/>
      <c r="S108" s="12"/>
    </row>
    <row r="109" spans="2:19" x14ac:dyDescent="0.25">
      <c r="B109" s="13"/>
      <c r="C109" s="9"/>
      <c r="D109" s="9"/>
      <c r="E109" s="9"/>
      <c r="F109" s="9"/>
      <c r="G109" s="9"/>
      <c r="H109" s="9"/>
      <c r="I109" s="9"/>
      <c r="J109" s="9"/>
      <c r="K109" s="12"/>
      <c r="L109" s="12"/>
      <c r="M109" s="12"/>
      <c r="N109" s="12"/>
      <c r="O109" s="12"/>
      <c r="P109" s="12"/>
      <c r="Q109" s="12"/>
      <c r="R109" s="12"/>
      <c r="S109" s="12"/>
    </row>
    <row r="110" spans="2:19" x14ac:dyDescent="0.25">
      <c r="B110" s="12"/>
      <c r="C110" s="9"/>
      <c r="D110" s="9"/>
      <c r="E110" s="9"/>
      <c r="F110" s="9"/>
      <c r="G110" s="9"/>
      <c r="H110" s="9"/>
      <c r="I110" s="9"/>
      <c r="J110" s="9"/>
      <c r="K110" s="12"/>
      <c r="L110" s="12"/>
      <c r="M110" s="12"/>
      <c r="N110" s="12"/>
      <c r="O110" s="12"/>
      <c r="P110" s="12"/>
      <c r="Q110" s="12"/>
      <c r="R110" s="12"/>
      <c r="S110" s="12"/>
    </row>
    <row r="111" spans="2:19" x14ac:dyDescent="0.25">
      <c r="B111" s="12"/>
      <c r="C111" s="9"/>
      <c r="D111" s="9"/>
      <c r="E111" s="9"/>
      <c r="F111" s="9"/>
      <c r="G111" s="9"/>
      <c r="H111" s="9"/>
      <c r="I111" s="9"/>
      <c r="J111" s="9"/>
      <c r="K111" s="12"/>
      <c r="L111" s="12"/>
      <c r="M111" s="12"/>
      <c r="N111" s="12"/>
      <c r="O111" s="12"/>
      <c r="P111" s="12"/>
      <c r="Q111" s="12"/>
      <c r="R111" s="12"/>
      <c r="S111" s="12"/>
    </row>
    <row r="112" spans="2:19" x14ac:dyDescent="0.25">
      <c r="B112" s="12"/>
      <c r="C112" s="9"/>
      <c r="D112" s="9"/>
      <c r="E112" s="9"/>
      <c r="F112" s="9"/>
      <c r="G112" s="9"/>
      <c r="H112" s="9"/>
      <c r="I112" s="9"/>
      <c r="J112" s="9"/>
      <c r="K112" s="12"/>
      <c r="L112" s="12"/>
      <c r="M112" s="12"/>
      <c r="N112" s="12"/>
      <c r="O112" s="12"/>
      <c r="P112" s="12"/>
      <c r="Q112" s="12"/>
      <c r="R112" s="12"/>
      <c r="S112" s="12"/>
    </row>
    <row r="113" spans="2:19" ht="13" x14ac:dyDescent="0.3">
      <c r="B113" s="16"/>
      <c r="C113" s="9"/>
      <c r="D113" s="9"/>
      <c r="E113" s="9"/>
      <c r="F113" s="9"/>
      <c r="G113" s="9"/>
      <c r="H113" s="9"/>
      <c r="I113" s="9"/>
      <c r="J113" s="9"/>
      <c r="K113" s="12"/>
      <c r="L113" s="12"/>
      <c r="M113" s="12"/>
      <c r="N113" s="12"/>
      <c r="O113" s="12"/>
      <c r="P113" s="12"/>
      <c r="Q113" s="12"/>
      <c r="R113" s="12"/>
      <c r="S113" s="12"/>
    </row>
    <row r="114" spans="2:19" x14ac:dyDescent="0.25">
      <c r="B114" s="12"/>
      <c r="C114" s="9"/>
      <c r="D114" s="9"/>
      <c r="E114" s="9"/>
      <c r="F114" s="9"/>
      <c r="G114" s="9"/>
      <c r="H114" s="9"/>
      <c r="I114" s="9"/>
      <c r="J114" s="9"/>
      <c r="K114" s="12"/>
      <c r="L114" s="12"/>
      <c r="M114" s="12"/>
      <c r="N114" s="12"/>
      <c r="O114" s="12"/>
      <c r="P114" s="12"/>
      <c r="Q114" s="12"/>
      <c r="R114" s="12"/>
      <c r="S114" s="12"/>
    </row>
    <row r="115" spans="2:19" x14ac:dyDescent="0.25">
      <c r="B115" s="13"/>
      <c r="C115" s="9"/>
      <c r="D115" s="9"/>
      <c r="E115" s="9"/>
      <c r="F115" s="9"/>
      <c r="G115" s="9"/>
      <c r="H115" s="9"/>
      <c r="I115" s="9"/>
      <c r="J115" s="9"/>
      <c r="K115" s="12"/>
      <c r="L115" s="12"/>
      <c r="M115" s="12"/>
      <c r="N115" s="12"/>
      <c r="O115" s="12"/>
      <c r="P115" s="12"/>
      <c r="Q115" s="12"/>
      <c r="R115" s="12"/>
      <c r="S115" s="12"/>
    </row>
    <row r="116" spans="2:19" x14ac:dyDescent="0.25">
      <c r="B116" s="13"/>
      <c r="C116" s="9"/>
      <c r="D116" s="9"/>
      <c r="E116" s="9"/>
      <c r="F116" s="9"/>
      <c r="G116" s="9"/>
      <c r="H116" s="9"/>
      <c r="I116" s="9"/>
      <c r="J116" s="9"/>
      <c r="K116" s="12"/>
      <c r="L116" s="12"/>
      <c r="M116" s="12"/>
      <c r="N116" s="12"/>
      <c r="O116" s="12"/>
      <c r="P116" s="12"/>
      <c r="Q116" s="12"/>
      <c r="R116" s="12"/>
      <c r="S116" s="12"/>
    </row>
    <row r="117" spans="2:19" x14ac:dyDescent="0.25">
      <c r="B117" s="13"/>
      <c r="C117" s="9"/>
      <c r="D117" s="9"/>
      <c r="E117" s="9"/>
      <c r="F117" s="9"/>
      <c r="G117" s="9"/>
      <c r="H117" s="9"/>
      <c r="I117" s="9"/>
      <c r="J117" s="9"/>
      <c r="K117" s="12"/>
      <c r="L117" s="12"/>
      <c r="M117" s="12"/>
      <c r="N117" s="12"/>
      <c r="O117" s="12"/>
      <c r="P117" s="12"/>
      <c r="Q117" s="12"/>
      <c r="R117" s="12"/>
      <c r="S117" s="12"/>
    </row>
    <row r="118" spans="2:19" x14ac:dyDescent="0.25">
      <c r="B118" s="13"/>
      <c r="C118" s="9"/>
      <c r="D118" s="9"/>
      <c r="E118" s="9"/>
      <c r="F118" s="9"/>
      <c r="G118" s="9"/>
      <c r="H118" s="9"/>
      <c r="I118" s="9"/>
      <c r="J118" s="9"/>
      <c r="K118" s="12"/>
      <c r="L118" s="12"/>
      <c r="M118" s="12"/>
      <c r="N118" s="12"/>
      <c r="O118" s="12"/>
      <c r="P118" s="12"/>
      <c r="Q118" s="12"/>
      <c r="R118" s="12"/>
      <c r="S118" s="12"/>
    </row>
    <row r="119" spans="2:19" x14ac:dyDescent="0.25">
      <c r="B119" s="13"/>
      <c r="C119" s="9"/>
      <c r="D119" s="9"/>
      <c r="E119" s="9"/>
      <c r="F119" s="9"/>
      <c r="G119" s="9"/>
      <c r="H119" s="9"/>
      <c r="I119" s="9"/>
      <c r="J119" s="9"/>
      <c r="K119" s="12"/>
      <c r="L119" s="12"/>
      <c r="M119" s="12"/>
      <c r="N119" s="12"/>
      <c r="O119" s="12"/>
      <c r="P119" s="12"/>
      <c r="Q119" s="12"/>
      <c r="R119" s="12"/>
      <c r="S119" s="12"/>
    </row>
    <row r="120" spans="2:19" x14ac:dyDescent="0.25">
      <c r="B120" s="13"/>
      <c r="C120" s="9"/>
      <c r="D120" s="9"/>
      <c r="E120" s="9"/>
      <c r="F120" s="9"/>
      <c r="G120" s="9"/>
      <c r="H120" s="9"/>
      <c r="I120" s="9"/>
      <c r="J120" s="9"/>
      <c r="K120" s="12"/>
      <c r="L120" s="12"/>
      <c r="M120" s="12"/>
      <c r="N120" s="12"/>
      <c r="O120" s="12"/>
      <c r="P120" s="12"/>
      <c r="Q120" s="12"/>
      <c r="R120" s="12"/>
      <c r="S120" s="12"/>
    </row>
    <row r="121" spans="2:19" x14ac:dyDescent="0.25">
      <c r="B121" s="13"/>
      <c r="C121" s="9"/>
      <c r="D121" s="9"/>
      <c r="E121" s="9"/>
      <c r="F121" s="9"/>
      <c r="G121" s="9"/>
      <c r="H121" s="9"/>
      <c r="I121" s="9"/>
      <c r="J121" s="9"/>
      <c r="K121" s="12"/>
      <c r="L121" s="12"/>
      <c r="M121" s="12"/>
      <c r="N121" s="12"/>
      <c r="O121" s="12"/>
      <c r="P121" s="12"/>
      <c r="Q121" s="12"/>
      <c r="R121" s="12"/>
      <c r="S121" s="12"/>
    </row>
    <row r="122" spans="2:19" x14ac:dyDescent="0.25">
      <c r="B122" s="13"/>
      <c r="C122" s="9"/>
      <c r="D122" s="9"/>
      <c r="E122" s="9"/>
      <c r="F122" s="9"/>
      <c r="G122" s="9"/>
      <c r="H122" s="9"/>
      <c r="I122" s="9"/>
      <c r="J122" s="9"/>
      <c r="K122" s="12"/>
      <c r="L122" s="12"/>
      <c r="M122" s="12"/>
      <c r="N122" s="12"/>
      <c r="O122" s="12"/>
      <c r="P122" s="12"/>
      <c r="Q122" s="12"/>
      <c r="R122" s="12"/>
      <c r="S122" s="12"/>
    </row>
    <row r="123" spans="2:19" x14ac:dyDescent="0.25">
      <c r="B123" s="13"/>
      <c r="C123" s="9"/>
      <c r="D123" s="9"/>
      <c r="E123" s="9"/>
      <c r="F123" s="9"/>
      <c r="G123" s="9"/>
      <c r="H123" s="9"/>
      <c r="I123" s="9"/>
      <c r="J123" s="9"/>
      <c r="K123" s="12"/>
      <c r="L123" s="12"/>
      <c r="M123" s="12"/>
      <c r="N123" s="12"/>
      <c r="O123" s="12"/>
      <c r="P123" s="12"/>
      <c r="Q123" s="12"/>
      <c r="R123" s="12"/>
      <c r="S123" s="12"/>
    </row>
    <row r="124" spans="2:19" x14ac:dyDescent="0.25">
      <c r="B124" s="13"/>
      <c r="C124" s="9"/>
      <c r="D124" s="9"/>
      <c r="E124" s="9"/>
      <c r="F124" s="9"/>
      <c r="G124" s="9"/>
      <c r="H124" s="9"/>
      <c r="I124" s="9"/>
      <c r="J124" s="9"/>
      <c r="K124" s="12"/>
      <c r="L124" s="12"/>
      <c r="M124" s="12"/>
      <c r="N124" s="12"/>
      <c r="O124" s="12"/>
      <c r="P124" s="12"/>
      <c r="Q124" s="12"/>
      <c r="R124" s="12"/>
      <c r="S124" s="12"/>
    </row>
    <row r="125" spans="2:19" x14ac:dyDescent="0.25">
      <c r="B125" s="13"/>
      <c r="C125" s="9"/>
      <c r="D125" s="9"/>
      <c r="E125" s="9"/>
      <c r="F125" s="9"/>
      <c r="G125" s="9"/>
      <c r="H125" s="9"/>
      <c r="I125" s="9"/>
      <c r="J125" s="9"/>
      <c r="K125" s="12"/>
      <c r="L125" s="12"/>
      <c r="M125" s="12"/>
      <c r="N125" s="12"/>
      <c r="O125" s="12"/>
      <c r="P125" s="12"/>
      <c r="Q125" s="12"/>
      <c r="R125" s="12"/>
      <c r="S125" s="12"/>
    </row>
    <row r="126" spans="2:19" x14ac:dyDescent="0.25">
      <c r="B126" s="13"/>
      <c r="C126" s="9"/>
      <c r="D126" s="9"/>
      <c r="E126" s="9"/>
      <c r="F126" s="9"/>
      <c r="G126" s="9"/>
      <c r="H126" s="9"/>
      <c r="I126" s="9"/>
      <c r="J126" s="9"/>
      <c r="K126" s="12"/>
      <c r="L126" s="12"/>
      <c r="M126" s="12"/>
      <c r="N126" s="12"/>
      <c r="O126" s="12"/>
      <c r="P126" s="12"/>
      <c r="Q126" s="12"/>
      <c r="R126" s="12"/>
      <c r="S126" s="12"/>
    </row>
    <row r="127" spans="2:19" x14ac:dyDescent="0.25">
      <c r="B127" s="13"/>
      <c r="C127" s="9"/>
      <c r="D127" s="9"/>
      <c r="E127" s="9"/>
      <c r="F127" s="9"/>
      <c r="G127" s="9"/>
      <c r="H127" s="9"/>
      <c r="I127" s="9"/>
      <c r="J127" s="9"/>
      <c r="K127" s="12"/>
      <c r="L127" s="12"/>
      <c r="M127" s="12"/>
      <c r="N127" s="12"/>
      <c r="O127" s="12"/>
      <c r="P127" s="12"/>
      <c r="Q127" s="12"/>
      <c r="R127" s="12"/>
      <c r="S127" s="12"/>
    </row>
    <row r="128" spans="2:19" x14ac:dyDescent="0.25">
      <c r="B128" s="13"/>
      <c r="C128" s="9"/>
      <c r="D128" s="9"/>
      <c r="E128" s="9"/>
      <c r="F128" s="9"/>
      <c r="G128" s="9"/>
      <c r="H128" s="9"/>
      <c r="I128" s="9"/>
      <c r="J128" s="9"/>
      <c r="K128" s="12"/>
      <c r="L128" s="12"/>
      <c r="M128" s="12"/>
      <c r="N128" s="12"/>
      <c r="O128" s="12"/>
      <c r="P128" s="12"/>
      <c r="Q128" s="12"/>
      <c r="R128" s="12"/>
      <c r="S128" s="12"/>
    </row>
    <row r="129" spans="2:19" x14ac:dyDescent="0.25">
      <c r="B129" s="12"/>
      <c r="C129" s="9"/>
      <c r="D129" s="9"/>
      <c r="E129" s="9"/>
      <c r="F129" s="9"/>
      <c r="G129" s="9"/>
      <c r="H129" s="9"/>
      <c r="I129" s="9"/>
      <c r="J129" s="9"/>
      <c r="K129" s="12"/>
      <c r="L129" s="12"/>
      <c r="M129" s="12"/>
      <c r="N129" s="12"/>
      <c r="O129" s="12"/>
      <c r="P129" s="12"/>
      <c r="Q129" s="12"/>
      <c r="R129" s="12"/>
      <c r="S129" s="12"/>
    </row>
    <row r="130" spans="2:19" x14ac:dyDescent="0.25">
      <c r="B130" s="12"/>
      <c r="C130" s="9"/>
      <c r="D130" s="9"/>
      <c r="E130" s="9"/>
      <c r="F130" s="9"/>
      <c r="G130" s="9"/>
      <c r="H130" s="9"/>
      <c r="I130" s="9"/>
      <c r="J130" s="9"/>
      <c r="K130" s="12"/>
      <c r="L130" s="12"/>
      <c r="M130" s="12"/>
      <c r="N130" s="12"/>
      <c r="O130" s="12"/>
      <c r="P130" s="12"/>
      <c r="Q130" s="12"/>
      <c r="R130" s="12"/>
      <c r="S130" s="12"/>
    </row>
    <row r="131" spans="2:19" x14ac:dyDescent="0.25">
      <c r="B131" s="12"/>
      <c r="C131" s="9"/>
      <c r="D131" s="9"/>
      <c r="E131" s="9"/>
      <c r="F131" s="9"/>
      <c r="G131" s="9"/>
      <c r="H131" s="9"/>
      <c r="I131" s="9"/>
      <c r="J131" s="9"/>
      <c r="K131" s="12"/>
      <c r="L131" s="12"/>
      <c r="M131" s="12"/>
      <c r="N131" s="12"/>
      <c r="O131" s="12"/>
      <c r="P131" s="12"/>
      <c r="Q131" s="12"/>
      <c r="R131" s="12"/>
      <c r="S131" s="12"/>
    </row>
    <row r="132" spans="2:19" ht="13" x14ac:dyDescent="0.3">
      <c r="B132" s="16"/>
      <c r="C132" s="9"/>
      <c r="D132" s="9"/>
      <c r="E132" s="9"/>
      <c r="F132" s="9"/>
      <c r="G132" s="9"/>
      <c r="H132" s="9"/>
      <c r="I132" s="9"/>
      <c r="J132" s="9"/>
      <c r="K132" s="12"/>
      <c r="L132" s="12"/>
      <c r="M132" s="12"/>
      <c r="N132" s="12"/>
      <c r="O132" s="12"/>
      <c r="P132" s="12"/>
      <c r="Q132" s="12"/>
      <c r="R132" s="12"/>
      <c r="S132" s="12"/>
    </row>
    <row r="133" spans="2:19" x14ac:dyDescent="0.25">
      <c r="B133" s="12"/>
      <c r="C133" s="9"/>
      <c r="D133" s="9"/>
      <c r="E133" s="9"/>
      <c r="F133" s="9"/>
      <c r="G133" s="9"/>
      <c r="H133" s="9"/>
      <c r="I133" s="9"/>
      <c r="J133" s="9"/>
      <c r="K133" s="12"/>
      <c r="L133" s="12"/>
      <c r="M133" s="12"/>
      <c r="N133" s="12"/>
      <c r="O133" s="12"/>
      <c r="P133" s="12"/>
      <c r="Q133" s="12"/>
      <c r="R133" s="12"/>
      <c r="S133" s="12"/>
    </row>
    <row r="134" spans="2:19" x14ac:dyDescent="0.25">
      <c r="B134" s="13"/>
      <c r="C134" s="9"/>
      <c r="D134" s="9"/>
      <c r="E134" s="9"/>
      <c r="F134" s="9"/>
      <c r="G134" s="9"/>
      <c r="H134" s="9"/>
      <c r="I134" s="9"/>
      <c r="J134" s="9"/>
      <c r="K134" s="12"/>
      <c r="L134" s="12"/>
      <c r="M134" s="12"/>
      <c r="N134" s="12"/>
      <c r="O134" s="12"/>
      <c r="P134" s="12"/>
      <c r="Q134" s="12"/>
      <c r="R134" s="12"/>
      <c r="S134" s="12"/>
    </row>
    <row r="135" spans="2:19" x14ac:dyDescent="0.25">
      <c r="B135" s="13"/>
      <c r="C135" s="9"/>
      <c r="D135" s="9"/>
      <c r="E135" s="9"/>
      <c r="F135" s="9"/>
      <c r="G135" s="9"/>
      <c r="H135" s="9"/>
      <c r="I135" s="9"/>
      <c r="J135" s="9"/>
      <c r="K135" s="12"/>
      <c r="L135" s="12"/>
      <c r="M135" s="12"/>
      <c r="N135" s="12"/>
      <c r="O135" s="12"/>
      <c r="P135" s="12"/>
      <c r="Q135" s="12"/>
      <c r="R135" s="12"/>
      <c r="S135" s="12"/>
    </row>
    <row r="136" spans="2:19" x14ac:dyDescent="0.25">
      <c r="B136" s="13"/>
      <c r="C136" s="9"/>
      <c r="D136" s="9"/>
      <c r="E136" s="9"/>
      <c r="F136" s="9"/>
      <c r="G136" s="9"/>
      <c r="H136" s="9"/>
      <c r="I136" s="9"/>
      <c r="J136" s="9"/>
      <c r="K136" s="12"/>
      <c r="L136" s="12"/>
      <c r="M136" s="12"/>
      <c r="N136" s="12"/>
      <c r="O136" s="12"/>
      <c r="P136" s="12"/>
      <c r="Q136" s="12"/>
      <c r="R136" s="12"/>
      <c r="S136" s="12"/>
    </row>
    <row r="137" spans="2:19" x14ac:dyDescent="0.25">
      <c r="B137" s="13"/>
      <c r="C137" s="9"/>
      <c r="D137" s="9"/>
      <c r="E137" s="9"/>
      <c r="F137" s="9"/>
      <c r="G137" s="9"/>
      <c r="H137" s="9"/>
      <c r="I137" s="9"/>
      <c r="J137" s="9"/>
      <c r="K137" s="12"/>
      <c r="L137" s="12"/>
      <c r="M137" s="12"/>
      <c r="N137" s="12"/>
      <c r="O137" s="12"/>
      <c r="P137" s="12"/>
      <c r="Q137" s="12"/>
      <c r="R137" s="12"/>
      <c r="S137" s="12"/>
    </row>
    <row r="138" spans="2:19" x14ac:dyDescent="0.25">
      <c r="B138" s="13"/>
      <c r="C138" s="9"/>
      <c r="D138" s="9"/>
      <c r="E138" s="9"/>
      <c r="F138" s="9"/>
      <c r="G138" s="9"/>
      <c r="H138" s="9"/>
      <c r="I138" s="9"/>
      <c r="J138" s="9"/>
      <c r="K138" s="12"/>
      <c r="L138" s="12"/>
      <c r="M138" s="12"/>
      <c r="N138" s="12"/>
      <c r="O138" s="12"/>
      <c r="P138" s="12"/>
      <c r="Q138" s="12"/>
      <c r="R138" s="12"/>
      <c r="S138" s="12"/>
    </row>
    <row r="139" spans="2:19" x14ac:dyDescent="0.25">
      <c r="B139" s="13"/>
      <c r="C139" s="9"/>
      <c r="D139" s="9"/>
      <c r="E139" s="9"/>
      <c r="F139" s="9"/>
      <c r="G139" s="9"/>
      <c r="H139" s="9"/>
      <c r="I139" s="9"/>
      <c r="J139" s="9"/>
      <c r="K139" s="12"/>
      <c r="L139" s="12"/>
      <c r="M139" s="12"/>
      <c r="N139" s="12"/>
      <c r="O139" s="12"/>
      <c r="P139" s="12"/>
      <c r="Q139" s="12"/>
      <c r="R139" s="12"/>
      <c r="S139" s="12"/>
    </row>
    <row r="140" spans="2:19" x14ac:dyDescent="0.25">
      <c r="B140" s="13"/>
      <c r="C140" s="9"/>
      <c r="D140" s="9"/>
      <c r="E140" s="9"/>
      <c r="F140" s="9"/>
      <c r="G140" s="9"/>
      <c r="H140" s="9"/>
      <c r="I140" s="9"/>
      <c r="J140" s="9"/>
      <c r="K140" s="12"/>
      <c r="L140" s="12"/>
      <c r="M140" s="12"/>
      <c r="N140" s="12"/>
      <c r="O140" s="12"/>
      <c r="P140" s="12"/>
      <c r="Q140" s="12"/>
      <c r="R140" s="12"/>
      <c r="S140" s="12"/>
    </row>
    <row r="141" spans="2:19" x14ac:dyDescent="0.25">
      <c r="B141" s="13"/>
      <c r="C141" s="9"/>
      <c r="D141" s="9"/>
      <c r="E141" s="9"/>
      <c r="F141" s="9"/>
      <c r="G141" s="9"/>
      <c r="H141" s="9"/>
      <c r="I141" s="9"/>
      <c r="J141" s="9"/>
      <c r="K141" s="12"/>
      <c r="L141" s="12"/>
      <c r="M141" s="12"/>
      <c r="N141" s="12"/>
      <c r="O141" s="12"/>
      <c r="P141" s="12"/>
      <c r="Q141" s="12"/>
      <c r="R141" s="12"/>
      <c r="S141" s="12"/>
    </row>
    <row r="142" spans="2:19" x14ac:dyDescent="0.25">
      <c r="B142" s="13"/>
      <c r="C142" s="9"/>
      <c r="D142" s="9"/>
      <c r="E142" s="9"/>
      <c r="F142" s="9"/>
      <c r="G142" s="9"/>
      <c r="H142" s="9"/>
      <c r="I142" s="9"/>
      <c r="J142" s="9"/>
      <c r="K142" s="12"/>
      <c r="L142" s="12"/>
      <c r="M142" s="12"/>
      <c r="N142" s="12"/>
      <c r="O142" s="12"/>
      <c r="P142" s="12"/>
      <c r="Q142" s="12"/>
      <c r="R142" s="12"/>
      <c r="S142" s="12"/>
    </row>
    <row r="143" spans="2:19" x14ac:dyDescent="0.25">
      <c r="B143" s="13"/>
      <c r="C143" s="9"/>
      <c r="D143" s="9"/>
      <c r="E143" s="9"/>
      <c r="F143" s="9"/>
      <c r="G143" s="9"/>
      <c r="H143" s="9"/>
      <c r="I143" s="9"/>
      <c r="J143" s="9"/>
      <c r="K143" s="12"/>
      <c r="L143" s="12"/>
      <c r="M143" s="12"/>
      <c r="N143" s="12"/>
      <c r="O143" s="12"/>
      <c r="P143" s="12"/>
      <c r="Q143" s="12"/>
      <c r="R143" s="12"/>
      <c r="S143" s="12"/>
    </row>
    <row r="144" spans="2:19" x14ac:dyDescent="0.25">
      <c r="B144" s="13"/>
      <c r="C144" s="9"/>
      <c r="D144" s="9"/>
      <c r="E144" s="9"/>
      <c r="F144" s="9"/>
      <c r="G144" s="9"/>
      <c r="H144" s="9"/>
      <c r="I144" s="9"/>
      <c r="J144" s="9"/>
      <c r="K144" s="12"/>
      <c r="L144" s="12"/>
      <c r="M144" s="12"/>
      <c r="N144" s="12"/>
      <c r="O144" s="12"/>
      <c r="P144" s="12"/>
      <c r="Q144" s="12"/>
      <c r="R144" s="12"/>
      <c r="S144" s="12"/>
    </row>
    <row r="145" spans="2:19" x14ac:dyDescent="0.25">
      <c r="B145" s="13"/>
      <c r="C145" s="9"/>
      <c r="D145" s="9"/>
      <c r="E145" s="9"/>
      <c r="F145" s="9"/>
      <c r="G145" s="9"/>
      <c r="H145" s="9"/>
      <c r="I145" s="9"/>
      <c r="J145" s="9"/>
      <c r="K145" s="12"/>
      <c r="L145" s="12"/>
      <c r="M145" s="12"/>
      <c r="N145" s="12"/>
      <c r="O145" s="12"/>
      <c r="P145" s="12"/>
      <c r="Q145" s="12"/>
      <c r="R145" s="12"/>
      <c r="S145" s="12"/>
    </row>
    <row r="146" spans="2:19" x14ac:dyDescent="0.25">
      <c r="B146" s="13"/>
      <c r="C146" s="9"/>
      <c r="D146" s="9"/>
      <c r="E146" s="9"/>
      <c r="F146" s="9"/>
      <c r="G146" s="9"/>
      <c r="H146" s="9"/>
      <c r="I146" s="9"/>
      <c r="J146" s="9"/>
      <c r="K146" s="12"/>
      <c r="L146" s="12"/>
      <c r="M146" s="12"/>
      <c r="N146" s="12"/>
      <c r="O146" s="12"/>
      <c r="P146" s="12"/>
      <c r="Q146" s="12"/>
      <c r="R146" s="12"/>
      <c r="S146" s="12"/>
    </row>
    <row r="147" spans="2:19" x14ac:dyDescent="0.25">
      <c r="B147" s="13"/>
      <c r="C147" s="9"/>
      <c r="D147" s="9"/>
      <c r="E147" s="9"/>
      <c r="F147" s="9"/>
      <c r="G147" s="9"/>
      <c r="H147" s="9"/>
      <c r="I147" s="9"/>
      <c r="J147" s="9"/>
      <c r="K147" s="12"/>
      <c r="L147" s="12"/>
      <c r="M147" s="12"/>
      <c r="N147" s="12"/>
      <c r="O147" s="12"/>
      <c r="P147" s="12"/>
      <c r="Q147" s="12"/>
      <c r="R147" s="12"/>
      <c r="S147" s="12"/>
    </row>
    <row r="148" spans="2:19" x14ac:dyDescent="0.25">
      <c r="B148" s="12"/>
      <c r="C148" s="9"/>
      <c r="D148" s="9"/>
      <c r="E148" s="9"/>
      <c r="F148" s="9"/>
      <c r="G148" s="9"/>
      <c r="H148" s="9"/>
      <c r="I148" s="9"/>
      <c r="J148" s="9"/>
      <c r="K148" s="12"/>
      <c r="L148" s="12"/>
      <c r="M148" s="12"/>
      <c r="N148" s="12"/>
      <c r="O148" s="12"/>
      <c r="P148" s="12"/>
      <c r="Q148" s="12"/>
      <c r="R148" s="12"/>
      <c r="S148" s="12"/>
    </row>
    <row r="149" spans="2:19" x14ac:dyDescent="0.25">
      <c r="B149" s="12"/>
      <c r="C149" s="9"/>
      <c r="D149" s="9"/>
      <c r="E149" s="9"/>
      <c r="F149" s="9"/>
      <c r="G149" s="9"/>
      <c r="H149" s="9"/>
      <c r="I149" s="9"/>
      <c r="J149" s="9"/>
      <c r="K149" s="12"/>
      <c r="L149" s="12"/>
      <c r="M149" s="12"/>
      <c r="N149" s="12"/>
      <c r="O149" s="12"/>
      <c r="P149" s="12"/>
      <c r="Q149" s="12"/>
      <c r="R149" s="12"/>
      <c r="S149" s="12"/>
    </row>
    <row r="150" spans="2:19" x14ac:dyDescent="0.25">
      <c r="B150" s="12"/>
      <c r="C150" s="9"/>
      <c r="D150" s="9"/>
      <c r="E150" s="9"/>
      <c r="F150" s="9"/>
      <c r="G150" s="9"/>
      <c r="H150" s="9"/>
      <c r="I150" s="9"/>
      <c r="J150" s="9"/>
      <c r="K150" s="12"/>
      <c r="L150" s="12"/>
      <c r="M150" s="12"/>
      <c r="N150" s="12"/>
      <c r="O150" s="12"/>
      <c r="P150" s="12"/>
      <c r="Q150" s="12"/>
      <c r="R150" s="12"/>
      <c r="S150" s="12"/>
    </row>
    <row r="151" spans="2:19" x14ac:dyDescent="0.25">
      <c r="B151" s="12"/>
      <c r="C151" s="9"/>
      <c r="D151" s="9"/>
      <c r="E151" s="9"/>
      <c r="F151" s="9"/>
      <c r="G151" s="9"/>
      <c r="H151" s="9"/>
      <c r="I151" s="9"/>
      <c r="J151" s="9"/>
      <c r="K151" s="12"/>
      <c r="L151" s="12"/>
      <c r="M151" s="12"/>
      <c r="N151" s="12"/>
      <c r="O151" s="12"/>
      <c r="P151" s="12"/>
      <c r="Q151" s="12"/>
      <c r="R151" s="12"/>
      <c r="S151" s="12"/>
    </row>
    <row r="152" spans="2:19" ht="13" x14ac:dyDescent="0.3">
      <c r="B152" s="14"/>
      <c r="C152" s="9"/>
      <c r="D152" s="9"/>
      <c r="E152" s="8"/>
      <c r="F152" s="8"/>
      <c r="G152" s="9"/>
      <c r="H152" s="9"/>
      <c r="I152" s="9"/>
      <c r="J152" s="9"/>
      <c r="K152" s="12"/>
      <c r="L152" s="12"/>
      <c r="M152" s="12"/>
      <c r="N152" s="12"/>
      <c r="O152" s="12"/>
      <c r="P152" s="12"/>
      <c r="Q152" s="12"/>
      <c r="R152" s="12"/>
      <c r="S152" s="12"/>
    </row>
    <row r="153" spans="2:19" ht="13" x14ac:dyDescent="0.3">
      <c r="B153" s="15"/>
      <c r="C153" s="8"/>
      <c r="D153" s="12"/>
      <c r="E153" s="8"/>
      <c r="F153" s="8"/>
      <c r="G153" s="9"/>
      <c r="H153" s="9"/>
      <c r="I153" s="9"/>
      <c r="J153" s="9"/>
      <c r="K153" s="12"/>
      <c r="L153" s="12"/>
      <c r="M153" s="12"/>
      <c r="N153" s="12"/>
      <c r="O153" s="12"/>
      <c r="P153" s="12"/>
      <c r="Q153" s="12"/>
      <c r="R153" s="12"/>
      <c r="S153" s="12"/>
    </row>
    <row r="154" spans="2:19" ht="13" x14ac:dyDescent="0.3">
      <c r="B154" s="12"/>
      <c r="C154" s="8"/>
      <c r="D154" s="12"/>
      <c r="E154" s="9"/>
      <c r="F154" s="9"/>
      <c r="G154" s="9"/>
      <c r="H154" s="9"/>
      <c r="I154" s="9"/>
      <c r="J154" s="9"/>
      <c r="K154" s="12"/>
      <c r="L154" s="12"/>
      <c r="M154" s="12"/>
      <c r="N154" s="12"/>
      <c r="O154" s="12"/>
      <c r="P154" s="12"/>
      <c r="Q154" s="12"/>
      <c r="R154" s="12"/>
      <c r="S154" s="12"/>
    </row>
    <row r="155" spans="2:19" ht="13" x14ac:dyDescent="0.3">
      <c r="B155" s="16"/>
      <c r="C155" s="9"/>
      <c r="D155" s="9"/>
      <c r="E155" s="9"/>
      <c r="F155" s="9"/>
      <c r="G155" s="9"/>
      <c r="H155" s="9"/>
      <c r="I155" s="9"/>
      <c r="J155" s="9"/>
      <c r="K155" s="12"/>
      <c r="L155" s="12"/>
      <c r="M155" s="12"/>
      <c r="N155" s="12"/>
      <c r="O155" s="12"/>
      <c r="P155" s="12"/>
      <c r="Q155" s="12"/>
      <c r="R155" s="12"/>
      <c r="S155" s="12"/>
    </row>
    <row r="156" spans="2:19" x14ac:dyDescent="0.25">
      <c r="B156" s="12"/>
      <c r="C156" s="9"/>
      <c r="D156" s="9"/>
      <c r="E156" s="9"/>
      <c r="F156" s="9"/>
      <c r="G156" s="9"/>
      <c r="H156" s="9"/>
      <c r="I156" s="9"/>
      <c r="J156" s="9"/>
      <c r="K156" s="12"/>
      <c r="L156" s="12"/>
      <c r="M156" s="12"/>
      <c r="N156" s="12"/>
      <c r="O156" s="12"/>
      <c r="P156" s="12"/>
      <c r="Q156" s="12"/>
      <c r="R156" s="12"/>
      <c r="S156" s="12"/>
    </row>
    <row r="157" spans="2:19" x14ac:dyDescent="0.25">
      <c r="B157" s="13"/>
      <c r="C157" s="9"/>
      <c r="D157" s="9"/>
      <c r="E157" s="9"/>
      <c r="F157" s="9"/>
      <c r="G157" s="9"/>
      <c r="H157" s="9"/>
      <c r="I157" s="9"/>
      <c r="J157" s="9"/>
      <c r="K157" s="12"/>
      <c r="L157" s="12"/>
      <c r="M157" s="12"/>
      <c r="N157" s="12"/>
      <c r="O157" s="12"/>
      <c r="P157" s="12"/>
      <c r="Q157" s="12"/>
      <c r="R157" s="12"/>
      <c r="S157" s="12"/>
    </row>
    <row r="158" spans="2:19" x14ac:dyDescent="0.25">
      <c r="B158" s="13"/>
      <c r="C158" s="9"/>
      <c r="D158" s="9"/>
      <c r="E158" s="9"/>
      <c r="F158" s="9"/>
      <c r="G158" s="9"/>
      <c r="H158" s="9"/>
      <c r="I158" s="9"/>
      <c r="J158" s="9"/>
      <c r="K158" s="12"/>
      <c r="L158" s="12"/>
      <c r="M158" s="12"/>
      <c r="N158" s="12"/>
      <c r="O158" s="12"/>
      <c r="P158" s="12"/>
      <c r="Q158" s="12"/>
      <c r="R158" s="12"/>
      <c r="S158" s="12"/>
    </row>
    <row r="159" spans="2:19" x14ac:dyDescent="0.25">
      <c r="B159" s="13"/>
      <c r="C159" s="9"/>
      <c r="D159" s="9"/>
      <c r="E159" s="9"/>
      <c r="F159" s="9"/>
      <c r="G159" s="9"/>
      <c r="H159" s="9"/>
      <c r="I159" s="9"/>
      <c r="J159" s="9"/>
      <c r="K159" s="12"/>
      <c r="L159" s="12"/>
      <c r="M159" s="12"/>
      <c r="N159" s="12"/>
      <c r="O159" s="12"/>
      <c r="P159" s="12"/>
      <c r="Q159" s="12"/>
      <c r="R159" s="12"/>
      <c r="S159" s="12"/>
    </row>
    <row r="160" spans="2:19" x14ac:dyDescent="0.25">
      <c r="B160" s="13"/>
      <c r="C160" s="9"/>
      <c r="D160" s="9"/>
      <c r="E160" s="9"/>
      <c r="F160" s="9"/>
      <c r="G160" s="9"/>
      <c r="H160" s="9"/>
      <c r="I160" s="9"/>
      <c r="J160" s="9"/>
      <c r="K160" s="12"/>
      <c r="L160" s="12"/>
      <c r="M160" s="12"/>
      <c r="N160" s="12"/>
      <c r="O160" s="12"/>
      <c r="P160" s="12"/>
      <c r="Q160" s="12"/>
      <c r="R160" s="12"/>
      <c r="S160" s="12"/>
    </row>
    <row r="161" spans="2:19" x14ac:dyDescent="0.25">
      <c r="B161" s="13"/>
      <c r="C161" s="9"/>
      <c r="D161" s="9"/>
      <c r="E161" s="9"/>
      <c r="F161" s="9"/>
      <c r="G161" s="9"/>
      <c r="H161" s="9"/>
      <c r="I161" s="9"/>
      <c r="J161" s="9"/>
      <c r="K161" s="12"/>
      <c r="L161" s="12"/>
      <c r="M161" s="12"/>
      <c r="N161" s="12"/>
      <c r="O161" s="12"/>
      <c r="P161" s="12"/>
      <c r="Q161" s="12"/>
      <c r="R161" s="12"/>
      <c r="S161" s="12"/>
    </row>
    <row r="162" spans="2:19" x14ac:dyDescent="0.25">
      <c r="B162" s="13"/>
      <c r="C162" s="9"/>
      <c r="D162" s="9"/>
      <c r="E162" s="9"/>
      <c r="F162" s="9"/>
      <c r="G162" s="9"/>
      <c r="H162" s="9"/>
      <c r="I162" s="9"/>
      <c r="J162" s="9"/>
      <c r="K162" s="12"/>
      <c r="L162" s="12"/>
      <c r="M162" s="12"/>
      <c r="N162" s="12"/>
      <c r="O162" s="12"/>
      <c r="P162" s="12"/>
      <c r="Q162" s="12"/>
      <c r="R162" s="12"/>
      <c r="S162" s="12"/>
    </row>
    <row r="163" spans="2:19" x14ac:dyDescent="0.25">
      <c r="B163" s="13"/>
      <c r="C163" s="9"/>
      <c r="D163" s="9"/>
      <c r="E163" s="9"/>
      <c r="F163" s="9"/>
      <c r="G163" s="9"/>
      <c r="H163" s="9"/>
      <c r="I163" s="9"/>
      <c r="J163" s="9"/>
      <c r="K163" s="12"/>
      <c r="L163" s="12"/>
      <c r="M163" s="12"/>
      <c r="N163" s="12"/>
      <c r="O163" s="12"/>
      <c r="P163" s="12"/>
      <c r="Q163" s="12"/>
      <c r="R163" s="12"/>
      <c r="S163" s="12"/>
    </row>
    <row r="164" spans="2:19" x14ac:dyDescent="0.25">
      <c r="B164" s="13"/>
      <c r="C164" s="9"/>
      <c r="D164" s="9"/>
      <c r="E164" s="9"/>
      <c r="F164" s="9"/>
      <c r="G164" s="9"/>
      <c r="H164" s="9"/>
      <c r="I164" s="9"/>
      <c r="J164" s="9"/>
      <c r="K164" s="12"/>
      <c r="L164" s="12"/>
      <c r="M164" s="12"/>
      <c r="N164" s="12"/>
      <c r="O164" s="12"/>
      <c r="P164" s="12"/>
      <c r="Q164" s="12"/>
      <c r="R164" s="12"/>
      <c r="S164" s="12"/>
    </row>
    <row r="165" spans="2:19" x14ac:dyDescent="0.25">
      <c r="B165" s="13"/>
      <c r="C165" s="9"/>
      <c r="D165" s="9"/>
      <c r="E165" s="9"/>
      <c r="F165" s="9"/>
      <c r="G165" s="9"/>
      <c r="H165" s="9"/>
      <c r="I165" s="9"/>
      <c r="J165" s="9"/>
      <c r="K165" s="12"/>
      <c r="L165" s="12"/>
      <c r="M165" s="12"/>
      <c r="N165" s="12"/>
      <c r="O165" s="12"/>
      <c r="P165" s="12"/>
      <c r="Q165" s="12"/>
      <c r="R165" s="12"/>
      <c r="S165" s="12"/>
    </row>
    <row r="166" spans="2:19" x14ac:dyDescent="0.25">
      <c r="B166" s="13"/>
      <c r="C166" s="9"/>
      <c r="D166" s="9"/>
      <c r="E166" s="9"/>
      <c r="F166" s="9"/>
      <c r="G166" s="9"/>
      <c r="H166" s="9"/>
      <c r="I166" s="9"/>
      <c r="J166" s="9"/>
      <c r="K166" s="12"/>
      <c r="L166" s="12"/>
      <c r="M166" s="12"/>
      <c r="N166" s="12"/>
      <c r="O166" s="12"/>
      <c r="P166" s="12"/>
      <c r="Q166" s="12"/>
      <c r="R166" s="12"/>
      <c r="S166" s="12"/>
    </row>
    <row r="167" spans="2:19" x14ac:dyDescent="0.25">
      <c r="B167" s="13"/>
      <c r="C167" s="9"/>
      <c r="D167" s="9"/>
      <c r="E167" s="9"/>
      <c r="F167" s="9"/>
      <c r="G167" s="9"/>
      <c r="H167" s="9"/>
      <c r="I167" s="9"/>
      <c r="J167" s="9"/>
      <c r="K167" s="12"/>
      <c r="L167" s="12"/>
      <c r="M167" s="12"/>
      <c r="N167" s="12"/>
      <c r="O167" s="12"/>
      <c r="P167" s="12"/>
      <c r="Q167" s="12"/>
      <c r="R167" s="12"/>
      <c r="S167" s="12"/>
    </row>
    <row r="168" spans="2:19" x14ac:dyDescent="0.25">
      <c r="B168" s="13"/>
      <c r="C168" s="9"/>
      <c r="D168" s="9"/>
      <c r="E168" s="9"/>
      <c r="F168" s="9"/>
      <c r="G168" s="9"/>
      <c r="H168" s="9"/>
      <c r="I168" s="9"/>
      <c r="J168" s="9"/>
      <c r="K168" s="12"/>
      <c r="L168" s="12"/>
      <c r="M168" s="12"/>
      <c r="N168" s="12"/>
      <c r="O168" s="12"/>
      <c r="P168" s="12"/>
      <c r="Q168" s="12"/>
      <c r="R168" s="12"/>
      <c r="S168" s="12"/>
    </row>
    <row r="169" spans="2:19" x14ac:dyDescent="0.25">
      <c r="B169" s="13"/>
      <c r="C169" s="9"/>
      <c r="D169" s="9"/>
      <c r="E169" s="9"/>
      <c r="F169" s="9"/>
      <c r="G169" s="9"/>
      <c r="H169" s="9"/>
      <c r="I169" s="9"/>
      <c r="J169" s="9"/>
      <c r="K169" s="12"/>
      <c r="L169" s="12"/>
      <c r="M169" s="12"/>
      <c r="N169" s="12"/>
      <c r="O169" s="12"/>
      <c r="P169" s="12"/>
      <c r="Q169" s="12"/>
      <c r="R169" s="12"/>
      <c r="S169" s="12"/>
    </row>
    <row r="170" spans="2:19" x14ac:dyDescent="0.25">
      <c r="B170" s="13"/>
      <c r="C170" s="9"/>
      <c r="D170" s="9"/>
      <c r="E170" s="9"/>
      <c r="F170" s="9"/>
      <c r="G170" s="9"/>
      <c r="H170" s="9"/>
      <c r="I170" s="9"/>
      <c r="J170" s="9"/>
      <c r="K170" s="12"/>
      <c r="L170" s="12"/>
      <c r="M170" s="12"/>
      <c r="N170" s="12"/>
      <c r="O170" s="12"/>
      <c r="P170" s="12"/>
      <c r="Q170" s="12"/>
      <c r="R170" s="12"/>
      <c r="S170" s="12"/>
    </row>
    <row r="171" spans="2:19" x14ac:dyDescent="0.25">
      <c r="B171" s="12"/>
      <c r="C171" s="9"/>
      <c r="D171" s="9"/>
      <c r="E171" s="9"/>
      <c r="F171" s="9"/>
      <c r="G171" s="9"/>
      <c r="H171" s="9"/>
      <c r="I171" s="9"/>
      <c r="J171" s="9"/>
      <c r="K171" s="12"/>
      <c r="L171" s="12"/>
      <c r="M171" s="12"/>
      <c r="N171" s="12"/>
      <c r="O171" s="12"/>
      <c r="P171" s="12"/>
      <c r="Q171" s="12"/>
      <c r="R171" s="12"/>
      <c r="S171" s="12"/>
    </row>
    <row r="172" spans="2:19" x14ac:dyDescent="0.25">
      <c r="B172" s="12"/>
      <c r="C172" s="9"/>
      <c r="D172" s="9"/>
      <c r="E172" s="9"/>
      <c r="F172" s="9"/>
      <c r="G172" s="9"/>
      <c r="H172" s="9"/>
      <c r="I172" s="9"/>
      <c r="J172" s="9"/>
      <c r="K172" s="12"/>
      <c r="L172" s="12"/>
      <c r="M172" s="12"/>
      <c r="N172" s="12"/>
      <c r="O172" s="12"/>
      <c r="P172" s="12"/>
      <c r="Q172" s="12"/>
      <c r="R172" s="12"/>
      <c r="S172" s="12"/>
    </row>
    <row r="173" spans="2:19" x14ac:dyDescent="0.25">
      <c r="B173" s="12"/>
      <c r="C173" s="9"/>
      <c r="D173" s="9"/>
      <c r="E173" s="9"/>
      <c r="F173" s="9"/>
      <c r="G173" s="9"/>
      <c r="H173" s="9"/>
      <c r="I173" s="9"/>
      <c r="J173" s="9"/>
      <c r="K173" s="12"/>
      <c r="L173" s="12"/>
      <c r="M173" s="12"/>
      <c r="N173" s="12"/>
      <c r="O173" s="12"/>
      <c r="P173" s="12"/>
      <c r="Q173" s="12"/>
      <c r="R173" s="12"/>
      <c r="S173" s="12"/>
    </row>
    <row r="174" spans="2:19" ht="13" x14ac:dyDescent="0.3">
      <c r="B174" s="16"/>
      <c r="C174" s="9"/>
      <c r="D174" s="9"/>
      <c r="E174" s="9"/>
      <c r="F174" s="9"/>
      <c r="G174" s="9"/>
      <c r="H174" s="9"/>
      <c r="I174" s="9"/>
      <c r="J174" s="9"/>
      <c r="K174" s="12"/>
      <c r="L174" s="12"/>
      <c r="M174" s="12"/>
      <c r="N174" s="12"/>
      <c r="O174" s="12"/>
      <c r="P174" s="12"/>
      <c r="Q174" s="12"/>
      <c r="R174" s="12"/>
      <c r="S174" s="12"/>
    </row>
    <row r="175" spans="2:19" x14ac:dyDescent="0.25">
      <c r="B175" s="12"/>
      <c r="C175" s="9"/>
      <c r="D175" s="9"/>
      <c r="E175" s="9"/>
      <c r="F175" s="9"/>
      <c r="G175" s="9"/>
      <c r="H175" s="9"/>
      <c r="I175" s="9"/>
      <c r="J175" s="9"/>
      <c r="K175" s="12"/>
      <c r="L175" s="12"/>
      <c r="M175" s="12"/>
      <c r="N175" s="12"/>
      <c r="O175" s="12"/>
      <c r="P175" s="12"/>
      <c r="Q175" s="12"/>
      <c r="R175" s="12"/>
      <c r="S175" s="12"/>
    </row>
    <row r="176" spans="2:19" x14ac:dyDescent="0.25">
      <c r="B176" s="13"/>
      <c r="C176" s="9"/>
      <c r="D176" s="9"/>
      <c r="E176" s="9"/>
      <c r="F176" s="9"/>
      <c r="G176" s="9"/>
      <c r="H176" s="9"/>
      <c r="I176" s="9"/>
      <c r="J176" s="9"/>
      <c r="K176" s="12"/>
      <c r="L176" s="12"/>
      <c r="M176" s="12"/>
      <c r="N176" s="12"/>
      <c r="O176" s="12"/>
      <c r="P176" s="12"/>
      <c r="Q176" s="12"/>
      <c r="R176" s="12"/>
      <c r="S176" s="12"/>
    </row>
    <row r="177" spans="2:19" x14ac:dyDescent="0.25">
      <c r="B177" s="13"/>
      <c r="C177" s="9"/>
      <c r="D177" s="9"/>
      <c r="E177" s="9"/>
      <c r="F177" s="9"/>
      <c r="G177" s="9"/>
      <c r="H177" s="9"/>
      <c r="I177" s="9"/>
      <c r="J177" s="9"/>
      <c r="K177" s="12"/>
      <c r="L177" s="12"/>
      <c r="M177" s="12"/>
      <c r="N177" s="12"/>
      <c r="O177" s="12"/>
      <c r="P177" s="12"/>
      <c r="Q177" s="12"/>
      <c r="R177" s="12"/>
      <c r="S177" s="12"/>
    </row>
    <row r="178" spans="2:19" x14ac:dyDescent="0.25">
      <c r="B178" s="13"/>
      <c r="C178" s="9"/>
      <c r="D178" s="9"/>
      <c r="E178" s="9"/>
      <c r="F178" s="9"/>
      <c r="G178" s="9"/>
      <c r="H178" s="9"/>
      <c r="I178" s="9"/>
      <c r="J178" s="9"/>
      <c r="K178" s="12"/>
      <c r="L178" s="12"/>
      <c r="M178" s="12"/>
      <c r="N178" s="12"/>
      <c r="O178" s="12"/>
      <c r="P178" s="12"/>
      <c r="Q178" s="12"/>
      <c r="R178" s="12"/>
      <c r="S178" s="12"/>
    </row>
    <row r="179" spans="2:19" x14ac:dyDescent="0.25">
      <c r="B179" s="13"/>
      <c r="C179" s="9"/>
      <c r="D179" s="9"/>
      <c r="E179" s="9"/>
      <c r="F179" s="9"/>
      <c r="G179" s="9"/>
      <c r="H179" s="9"/>
      <c r="I179" s="9"/>
      <c r="J179" s="9"/>
      <c r="K179" s="12"/>
      <c r="L179" s="12"/>
      <c r="M179" s="12"/>
      <c r="N179" s="12"/>
      <c r="O179" s="12"/>
      <c r="P179" s="12"/>
      <c r="Q179" s="12"/>
      <c r="R179" s="12"/>
      <c r="S179" s="12"/>
    </row>
    <row r="180" spans="2:19" x14ac:dyDescent="0.25">
      <c r="B180" s="13"/>
      <c r="C180" s="9"/>
      <c r="D180" s="9"/>
      <c r="E180" s="9"/>
      <c r="F180" s="9"/>
      <c r="G180" s="9"/>
      <c r="H180" s="9"/>
      <c r="I180" s="9"/>
      <c r="J180" s="9"/>
      <c r="K180" s="12"/>
      <c r="L180" s="12"/>
      <c r="M180" s="12"/>
      <c r="N180" s="12"/>
      <c r="O180" s="12"/>
      <c r="P180" s="12"/>
      <c r="Q180" s="12"/>
      <c r="R180" s="12"/>
      <c r="S180" s="12"/>
    </row>
    <row r="181" spans="2:19" x14ac:dyDescent="0.25">
      <c r="B181" s="13"/>
      <c r="C181" s="9"/>
      <c r="D181" s="9"/>
      <c r="E181" s="9"/>
      <c r="F181" s="9"/>
      <c r="G181" s="9"/>
      <c r="H181" s="9"/>
      <c r="I181" s="9"/>
      <c r="J181" s="9"/>
      <c r="K181" s="12"/>
      <c r="L181" s="12"/>
      <c r="M181" s="12"/>
      <c r="N181" s="12"/>
      <c r="O181" s="12"/>
      <c r="P181" s="12"/>
      <c r="Q181" s="12"/>
      <c r="R181" s="12"/>
      <c r="S181" s="12"/>
    </row>
    <row r="182" spans="2:19" x14ac:dyDescent="0.25">
      <c r="B182" s="13"/>
      <c r="C182" s="9"/>
      <c r="D182" s="9"/>
      <c r="E182" s="9"/>
      <c r="F182" s="9"/>
      <c r="G182" s="9"/>
      <c r="H182" s="9"/>
      <c r="I182" s="9"/>
      <c r="J182" s="9"/>
      <c r="K182" s="12"/>
      <c r="L182" s="12"/>
      <c r="M182" s="12"/>
      <c r="N182" s="12"/>
      <c r="O182" s="12"/>
      <c r="P182" s="12"/>
      <c r="Q182" s="12"/>
      <c r="R182" s="12"/>
      <c r="S182" s="12"/>
    </row>
    <row r="183" spans="2:19" x14ac:dyDescent="0.25">
      <c r="B183" s="13"/>
      <c r="C183" s="9"/>
      <c r="D183" s="9"/>
      <c r="E183" s="9"/>
      <c r="F183" s="9"/>
      <c r="G183" s="9"/>
      <c r="H183" s="9"/>
      <c r="I183" s="9"/>
      <c r="J183" s="9"/>
      <c r="K183" s="12"/>
      <c r="L183" s="12"/>
      <c r="M183" s="12"/>
      <c r="N183" s="12"/>
      <c r="O183" s="12"/>
      <c r="P183" s="12"/>
      <c r="Q183" s="12"/>
      <c r="R183" s="12"/>
      <c r="S183" s="12"/>
    </row>
    <row r="184" spans="2:19" x14ac:dyDescent="0.25">
      <c r="B184" s="13"/>
      <c r="C184" s="9"/>
      <c r="D184" s="9"/>
      <c r="E184" s="9"/>
      <c r="F184" s="9"/>
      <c r="G184" s="9"/>
      <c r="H184" s="9"/>
      <c r="I184" s="9"/>
      <c r="J184" s="9"/>
      <c r="K184" s="12"/>
      <c r="L184" s="12"/>
      <c r="M184" s="12"/>
      <c r="N184" s="12"/>
      <c r="O184" s="12"/>
      <c r="P184" s="12"/>
      <c r="Q184" s="12"/>
      <c r="R184" s="12"/>
      <c r="S184" s="12"/>
    </row>
    <row r="185" spans="2:19" x14ac:dyDescent="0.25">
      <c r="B185" s="13"/>
      <c r="C185" s="9"/>
      <c r="D185" s="9"/>
      <c r="E185" s="9"/>
      <c r="F185" s="9"/>
      <c r="G185" s="9"/>
      <c r="H185" s="9"/>
      <c r="I185" s="9"/>
      <c r="J185" s="9"/>
      <c r="K185" s="12"/>
      <c r="L185" s="12"/>
      <c r="M185" s="12"/>
      <c r="N185" s="12"/>
      <c r="O185" s="12"/>
      <c r="P185" s="12"/>
      <c r="Q185" s="12"/>
      <c r="R185" s="12"/>
      <c r="S185" s="12"/>
    </row>
    <row r="186" spans="2:19" x14ac:dyDescent="0.25">
      <c r="B186" s="13"/>
      <c r="C186" s="9"/>
      <c r="D186" s="9"/>
      <c r="E186" s="9"/>
      <c r="F186" s="9"/>
      <c r="G186" s="9"/>
      <c r="H186" s="9"/>
      <c r="I186" s="9"/>
      <c r="J186" s="9"/>
      <c r="K186" s="12"/>
      <c r="L186" s="12"/>
      <c r="M186" s="12"/>
      <c r="N186" s="12"/>
      <c r="O186" s="12"/>
      <c r="P186" s="12"/>
      <c r="Q186" s="12"/>
      <c r="R186" s="12"/>
      <c r="S186" s="12"/>
    </row>
    <row r="187" spans="2:19" x14ac:dyDescent="0.25">
      <c r="B187" s="13"/>
      <c r="C187" s="9"/>
      <c r="D187" s="9"/>
      <c r="E187" s="9"/>
      <c r="F187" s="9"/>
      <c r="G187" s="9"/>
      <c r="H187" s="9"/>
      <c r="I187" s="9"/>
      <c r="J187" s="9"/>
      <c r="K187" s="12"/>
      <c r="L187" s="12"/>
      <c r="M187" s="12"/>
      <c r="N187" s="12"/>
      <c r="O187" s="12"/>
      <c r="P187" s="12"/>
      <c r="Q187" s="12"/>
      <c r="R187" s="12"/>
      <c r="S187" s="12"/>
    </row>
    <row r="188" spans="2:19" x14ac:dyDescent="0.25">
      <c r="B188" s="13"/>
      <c r="C188" s="9"/>
      <c r="D188" s="9"/>
      <c r="E188" s="9"/>
      <c r="F188" s="9"/>
      <c r="G188" s="9"/>
      <c r="H188" s="9"/>
      <c r="I188" s="9"/>
      <c r="J188" s="9"/>
      <c r="K188" s="12"/>
      <c r="L188" s="12"/>
      <c r="M188" s="12"/>
      <c r="N188" s="12"/>
      <c r="O188" s="12"/>
      <c r="P188" s="12"/>
      <c r="Q188" s="12"/>
      <c r="R188" s="12"/>
      <c r="S188" s="12"/>
    </row>
    <row r="189" spans="2:19" x14ac:dyDescent="0.25">
      <c r="B189" s="13"/>
      <c r="C189" s="9"/>
      <c r="D189" s="9"/>
      <c r="E189" s="9"/>
      <c r="F189" s="9"/>
      <c r="G189" s="9"/>
      <c r="H189" s="9"/>
      <c r="I189" s="9"/>
      <c r="J189" s="9"/>
      <c r="K189" s="12"/>
      <c r="L189" s="12"/>
      <c r="M189" s="12"/>
      <c r="N189" s="12"/>
      <c r="O189" s="12"/>
      <c r="P189" s="12"/>
      <c r="Q189" s="12"/>
      <c r="R189" s="12"/>
      <c r="S189" s="12"/>
    </row>
    <row r="190" spans="2:19" x14ac:dyDescent="0.25">
      <c r="B190" s="12"/>
      <c r="C190" s="9"/>
      <c r="D190" s="9"/>
      <c r="E190" s="9"/>
      <c r="F190" s="9"/>
      <c r="G190" s="9"/>
      <c r="H190" s="9"/>
      <c r="I190" s="9"/>
      <c r="J190" s="9"/>
      <c r="K190" s="12"/>
      <c r="L190" s="12"/>
      <c r="M190" s="12"/>
      <c r="N190" s="12"/>
      <c r="O190" s="12"/>
      <c r="P190" s="12"/>
      <c r="Q190" s="12"/>
      <c r="R190" s="12"/>
      <c r="S190" s="12"/>
    </row>
    <row r="191" spans="2:19" x14ac:dyDescent="0.25">
      <c r="B191" s="12"/>
      <c r="C191" s="9"/>
      <c r="D191" s="9"/>
      <c r="E191" s="9"/>
      <c r="F191" s="9"/>
      <c r="G191" s="9"/>
      <c r="H191" s="9"/>
      <c r="I191" s="9"/>
      <c r="J191" s="9"/>
      <c r="K191" s="12"/>
      <c r="L191" s="12"/>
      <c r="M191" s="12"/>
      <c r="N191" s="12"/>
      <c r="O191" s="12"/>
      <c r="P191" s="12"/>
      <c r="Q191" s="12"/>
      <c r="R191" s="12"/>
      <c r="S191" s="12"/>
    </row>
    <row r="192" spans="2:19" x14ac:dyDescent="0.25">
      <c r="B192" s="12"/>
      <c r="C192" s="9"/>
      <c r="D192" s="9"/>
      <c r="E192" s="9"/>
      <c r="F192" s="9"/>
      <c r="G192" s="9"/>
      <c r="H192" s="9"/>
      <c r="I192" s="9"/>
      <c r="J192" s="9"/>
      <c r="K192" s="12"/>
      <c r="L192" s="12"/>
      <c r="M192" s="12"/>
      <c r="N192" s="12"/>
      <c r="O192" s="12"/>
      <c r="P192" s="12"/>
      <c r="Q192" s="12"/>
      <c r="R192" s="12"/>
      <c r="S192" s="12"/>
    </row>
    <row r="193" spans="2:19" ht="13" x14ac:dyDescent="0.3">
      <c r="B193" s="16"/>
      <c r="C193" s="9"/>
      <c r="D193" s="9"/>
      <c r="E193" s="9"/>
      <c r="F193" s="9"/>
      <c r="G193" s="9"/>
      <c r="H193" s="9"/>
      <c r="I193" s="9"/>
      <c r="J193" s="9"/>
      <c r="K193" s="12"/>
      <c r="L193" s="12"/>
      <c r="M193" s="12"/>
      <c r="N193" s="12"/>
      <c r="O193" s="12"/>
      <c r="P193" s="12"/>
      <c r="Q193" s="12"/>
      <c r="R193" s="12"/>
      <c r="S193" s="12"/>
    </row>
    <row r="194" spans="2:19" x14ac:dyDescent="0.25">
      <c r="B194" s="12"/>
      <c r="C194" s="9"/>
      <c r="D194" s="9"/>
      <c r="E194" s="9"/>
      <c r="F194" s="9"/>
      <c r="G194" s="9"/>
      <c r="H194" s="9"/>
      <c r="I194" s="9"/>
      <c r="J194" s="9"/>
      <c r="K194" s="12"/>
      <c r="L194" s="12"/>
      <c r="M194" s="12"/>
      <c r="N194" s="12"/>
      <c r="O194" s="12"/>
      <c r="P194" s="12"/>
      <c r="Q194" s="12"/>
      <c r="R194" s="12"/>
      <c r="S194" s="12"/>
    </row>
    <row r="195" spans="2:19" x14ac:dyDescent="0.25">
      <c r="B195" s="13"/>
      <c r="C195" s="9"/>
      <c r="D195" s="9"/>
      <c r="E195" s="9"/>
      <c r="F195" s="9"/>
      <c r="G195" s="9"/>
      <c r="H195" s="9"/>
      <c r="I195" s="9"/>
      <c r="J195" s="9"/>
      <c r="K195" s="12"/>
      <c r="L195" s="12"/>
      <c r="M195" s="12"/>
      <c r="N195" s="12"/>
      <c r="O195" s="12"/>
      <c r="P195" s="12"/>
      <c r="Q195" s="12"/>
      <c r="R195" s="12"/>
      <c r="S195" s="12"/>
    </row>
    <row r="196" spans="2:19" x14ac:dyDescent="0.25">
      <c r="B196" s="13"/>
      <c r="C196" s="9"/>
      <c r="D196" s="9"/>
      <c r="E196" s="9"/>
      <c r="F196" s="9"/>
      <c r="G196" s="9"/>
      <c r="H196" s="9"/>
      <c r="I196" s="9"/>
      <c r="J196" s="9"/>
      <c r="K196" s="12"/>
      <c r="L196" s="12"/>
      <c r="M196" s="12"/>
      <c r="N196" s="12"/>
      <c r="O196" s="12"/>
      <c r="P196" s="12"/>
      <c r="Q196" s="12"/>
      <c r="R196" s="12"/>
      <c r="S196" s="12"/>
    </row>
    <row r="197" spans="2:19" x14ac:dyDescent="0.25">
      <c r="B197" s="13"/>
      <c r="C197" s="9"/>
      <c r="D197" s="9"/>
      <c r="E197" s="9"/>
      <c r="F197" s="9"/>
      <c r="G197" s="9"/>
      <c r="H197" s="9"/>
      <c r="I197" s="9"/>
      <c r="J197" s="9"/>
      <c r="K197" s="12"/>
      <c r="L197" s="12"/>
      <c r="M197" s="12"/>
      <c r="N197" s="12"/>
      <c r="O197" s="12"/>
      <c r="P197" s="12"/>
      <c r="Q197" s="12"/>
      <c r="R197" s="12"/>
      <c r="S197" s="12"/>
    </row>
    <row r="198" spans="2:19" x14ac:dyDescent="0.25">
      <c r="B198" s="13"/>
      <c r="C198" s="9"/>
      <c r="D198" s="9"/>
      <c r="E198" s="9"/>
      <c r="F198" s="9"/>
      <c r="G198" s="9"/>
      <c r="H198" s="9"/>
      <c r="I198" s="9"/>
      <c r="J198" s="9"/>
      <c r="K198" s="12"/>
      <c r="L198" s="12"/>
      <c r="M198" s="12"/>
      <c r="N198" s="12"/>
      <c r="O198" s="12"/>
      <c r="P198" s="12"/>
      <c r="Q198" s="12"/>
      <c r="R198" s="12"/>
      <c r="S198" s="12"/>
    </row>
    <row r="199" spans="2:19" x14ac:dyDescent="0.25">
      <c r="B199" s="13"/>
      <c r="C199" s="9"/>
      <c r="D199" s="9"/>
      <c r="E199" s="9"/>
      <c r="F199" s="9"/>
      <c r="G199" s="9"/>
      <c r="H199" s="9"/>
      <c r="I199" s="9"/>
      <c r="J199" s="9"/>
      <c r="K199" s="12"/>
      <c r="L199" s="12"/>
      <c r="M199" s="12"/>
      <c r="N199" s="12"/>
      <c r="O199" s="12"/>
      <c r="P199" s="12"/>
      <c r="Q199" s="12"/>
      <c r="R199" s="12"/>
      <c r="S199" s="12"/>
    </row>
    <row r="200" spans="2:19" x14ac:dyDescent="0.25">
      <c r="B200" s="13"/>
      <c r="C200" s="9"/>
      <c r="D200" s="9"/>
      <c r="E200" s="9"/>
      <c r="F200" s="9"/>
      <c r="G200" s="9"/>
      <c r="H200" s="9"/>
      <c r="I200" s="9"/>
      <c r="J200" s="9"/>
      <c r="K200" s="12"/>
      <c r="L200" s="12"/>
      <c r="M200" s="12"/>
      <c r="N200" s="12"/>
      <c r="O200" s="12"/>
      <c r="P200" s="12"/>
      <c r="Q200" s="12"/>
      <c r="R200" s="12"/>
      <c r="S200" s="12"/>
    </row>
    <row r="201" spans="2:19" x14ac:dyDescent="0.25">
      <c r="B201" s="13"/>
      <c r="C201" s="9"/>
      <c r="D201" s="9"/>
      <c r="E201" s="9"/>
      <c r="F201" s="9"/>
      <c r="G201" s="9"/>
      <c r="H201" s="9"/>
      <c r="I201" s="9"/>
      <c r="J201" s="9"/>
      <c r="K201" s="12"/>
      <c r="L201" s="12"/>
      <c r="M201" s="12"/>
      <c r="N201" s="12"/>
      <c r="O201" s="12"/>
      <c r="P201" s="12"/>
      <c r="Q201" s="12"/>
      <c r="R201" s="12"/>
      <c r="S201" s="12"/>
    </row>
    <row r="202" spans="2:19" x14ac:dyDescent="0.25">
      <c r="B202" s="13"/>
      <c r="C202" s="9"/>
      <c r="D202" s="9"/>
      <c r="E202" s="9"/>
      <c r="F202" s="9"/>
      <c r="G202" s="9"/>
      <c r="H202" s="9"/>
      <c r="I202" s="9"/>
      <c r="J202" s="9"/>
      <c r="K202" s="12"/>
      <c r="L202" s="12"/>
      <c r="M202" s="12"/>
      <c r="N202" s="12"/>
      <c r="O202" s="12"/>
      <c r="P202" s="12"/>
      <c r="Q202" s="12"/>
      <c r="R202" s="12"/>
      <c r="S202" s="12"/>
    </row>
    <row r="203" spans="2:19" x14ac:dyDescent="0.25">
      <c r="B203" s="13"/>
      <c r="C203" s="9"/>
      <c r="D203" s="9"/>
      <c r="E203" s="9"/>
      <c r="F203" s="9"/>
      <c r="G203" s="9"/>
      <c r="H203" s="9"/>
      <c r="I203" s="9"/>
      <c r="J203" s="9"/>
      <c r="K203" s="12"/>
      <c r="L203" s="12"/>
      <c r="M203" s="12"/>
      <c r="N203" s="12"/>
      <c r="O203" s="12"/>
      <c r="P203" s="12"/>
      <c r="Q203" s="12"/>
      <c r="R203" s="12"/>
      <c r="S203" s="12"/>
    </row>
    <row r="204" spans="2:19" x14ac:dyDescent="0.25">
      <c r="B204" s="13"/>
      <c r="C204" s="9"/>
      <c r="D204" s="9"/>
      <c r="E204" s="9"/>
      <c r="F204" s="9"/>
      <c r="G204" s="9"/>
      <c r="H204" s="9"/>
      <c r="I204" s="9"/>
      <c r="J204" s="9"/>
      <c r="K204" s="12"/>
      <c r="L204" s="12"/>
      <c r="M204" s="12"/>
      <c r="N204" s="12"/>
      <c r="O204" s="12"/>
      <c r="P204" s="12"/>
      <c r="Q204" s="12"/>
      <c r="R204" s="12"/>
      <c r="S204" s="12"/>
    </row>
    <row r="205" spans="2:19" x14ac:dyDescent="0.25">
      <c r="B205" s="13"/>
      <c r="C205" s="9"/>
      <c r="D205" s="9"/>
      <c r="E205" s="9"/>
      <c r="F205" s="9"/>
      <c r="G205" s="9"/>
      <c r="H205" s="9"/>
      <c r="I205" s="9"/>
      <c r="J205" s="9"/>
      <c r="K205" s="12"/>
      <c r="L205" s="12"/>
      <c r="M205" s="12"/>
      <c r="N205" s="12"/>
      <c r="O205" s="12"/>
      <c r="P205" s="12"/>
      <c r="Q205" s="12"/>
      <c r="R205" s="12"/>
      <c r="S205" s="12"/>
    </row>
    <row r="206" spans="2:19" x14ac:dyDescent="0.25">
      <c r="B206" s="13"/>
      <c r="C206" s="9"/>
      <c r="D206" s="9"/>
      <c r="E206" s="9"/>
      <c r="F206" s="9"/>
      <c r="G206" s="9"/>
      <c r="H206" s="9"/>
      <c r="I206" s="9"/>
      <c r="J206" s="9"/>
      <c r="K206" s="12"/>
      <c r="L206" s="12"/>
      <c r="M206" s="12"/>
      <c r="N206" s="12"/>
      <c r="O206" s="12"/>
      <c r="P206" s="12"/>
      <c r="Q206" s="12"/>
      <c r="R206" s="12"/>
      <c r="S206" s="12"/>
    </row>
    <row r="207" spans="2:19" x14ac:dyDescent="0.25">
      <c r="B207" s="13"/>
      <c r="C207" s="9"/>
      <c r="D207" s="9"/>
      <c r="E207" s="9"/>
      <c r="F207" s="9"/>
      <c r="G207" s="9"/>
      <c r="H207" s="9"/>
      <c r="I207" s="9"/>
      <c r="J207" s="9"/>
      <c r="K207" s="12"/>
      <c r="L207" s="12"/>
      <c r="M207" s="12"/>
      <c r="N207" s="12"/>
      <c r="O207" s="12"/>
      <c r="P207" s="12"/>
      <c r="Q207" s="12"/>
      <c r="R207" s="12"/>
      <c r="S207" s="12"/>
    </row>
    <row r="208" spans="2:19" x14ac:dyDescent="0.25">
      <c r="B208" s="13"/>
      <c r="C208" s="9"/>
      <c r="D208" s="9"/>
      <c r="E208" s="9"/>
      <c r="F208" s="9"/>
      <c r="G208" s="9"/>
      <c r="H208" s="9"/>
      <c r="I208" s="9"/>
      <c r="J208" s="9"/>
      <c r="K208" s="12"/>
      <c r="L208" s="12"/>
      <c r="M208" s="12"/>
      <c r="N208" s="12"/>
      <c r="O208" s="12"/>
      <c r="P208" s="12"/>
      <c r="Q208" s="12"/>
      <c r="R208" s="12"/>
      <c r="S208" s="12"/>
    </row>
    <row r="209" spans="2:19" x14ac:dyDescent="0.25">
      <c r="B209" s="12"/>
      <c r="C209" s="9"/>
      <c r="D209" s="9"/>
      <c r="E209" s="9"/>
      <c r="F209" s="9"/>
      <c r="G209" s="9"/>
      <c r="H209" s="9"/>
      <c r="I209" s="9"/>
      <c r="J209" s="9"/>
      <c r="K209" s="12"/>
      <c r="L209" s="12"/>
      <c r="M209" s="12"/>
      <c r="N209" s="12"/>
      <c r="O209" s="12"/>
      <c r="P209" s="12"/>
      <c r="Q209" s="12"/>
      <c r="R209" s="12"/>
      <c r="S209" s="12"/>
    </row>
    <row r="210" spans="2:19" x14ac:dyDescent="0.25">
      <c r="B210" s="12"/>
      <c r="C210" s="9"/>
      <c r="D210" s="9"/>
      <c r="E210" s="9"/>
      <c r="F210" s="9"/>
      <c r="G210" s="9"/>
      <c r="H210" s="9"/>
      <c r="I210" s="9"/>
      <c r="J210" s="9"/>
      <c r="K210" s="12"/>
      <c r="L210" s="12"/>
      <c r="M210" s="12"/>
      <c r="N210" s="12"/>
      <c r="O210" s="12"/>
      <c r="P210" s="12"/>
      <c r="Q210" s="12"/>
      <c r="R210" s="12"/>
      <c r="S210" s="12"/>
    </row>
    <row r="211" spans="2:19" x14ac:dyDescent="0.25">
      <c r="B211" s="12"/>
      <c r="C211" s="9"/>
      <c r="D211" s="9"/>
      <c r="E211" s="9"/>
      <c r="F211" s="9"/>
      <c r="G211" s="9"/>
      <c r="H211" s="9"/>
      <c r="I211" s="9"/>
      <c r="J211" s="9"/>
      <c r="K211" s="12"/>
      <c r="L211" s="12"/>
      <c r="M211" s="12"/>
      <c r="N211" s="12"/>
      <c r="O211" s="12"/>
      <c r="P211" s="12"/>
      <c r="Q211" s="12"/>
      <c r="R211" s="12"/>
      <c r="S211" s="12"/>
    </row>
    <row r="212" spans="2:19" ht="13" x14ac:dyDescent="0.3">
      <c r="B212" s="16"/>
      <c r="C212" s="9"/>
      <c r="D212" s="9"/>
      <c r="E212" s="9"/>
      <c r="F212" s="9"/>
      <c r="G212" s="9"/>
      <c r="H212" s="9"/>
      <c r="I212" s="9"/>
      <c r="J212" s="9"/>
      <c r="K212" s="12"/>
      <c r="L212" s="12"/>
      <c r="M212" s="12"/>
      <c r="N212" s="12"/>
      <c r="O212" s="12"/>
      <c r="P212" s="12"/>
      <c r="Q212" s="12"/>
      <c r="R212" s="12"/>
      <c r="S212" s="12"/>
    </row>
    <row r="213" spans="2:19" x14ac:dyDescent="0.25">
      <c r="B213" s="12"/>
      <c r="C213" s="9"/>
      <c r="D213" s="9"/>
      <c r="E213" s="9"/>
      <c r="F213" s="9"/>
      <c r="G213" s="9"/>
      <c r="H213" s="9"/>
      <c r="I213" s="9"/>
      <c r="J213" s="9"/>
      <c r="K213" s="12"/>
      <c r="L213" s="12"/>
      <c r="M213" s="12"/>
      <c r="N213" s="12"/>
      <c r="O213" s="12"/>
      <c r="P213" s="12"/>
      <c r="Q213" s="12"/>
      <c r="R213" s="12"/>
      <c r="S213" s="12"/>
    </row>
    <row r="214" spans="2:19" x14ac:dyDescent="0.25">
      <c r="B214" s="13"/>
      <c r="C214" s="9"/>
      <c r="D214" s="9"/>
      <c r="E214" s="9"/>
      <c r="F214" s="9"/>
      <c r="G214" s="9"/>
      <c r="H214" s="9"/>
      <c r="I214" s="9"/>
      <c r="J214" s="9"/>
      <c r="K214" s="12"/>
      <c r="L214" s="12"/>
      <c r="M214" s="12"/>
      <c r="N214" s="12"/>
      <c r="O214" s="12"/>
      <c r="P214" s="12"/>
      <c r="Q214" s="12"/>
      <c r="R214" s="12"/>
      <c r="S214" s="12"/>
    </row>
    <row r="215" spans="2:19" x14ac:dyDescent="0.25">
      <c r="B215" s="13"/>
      <c r="C215" s="9"/>
      <c r="D215" s="9"/>
      <c r="E215" s="9"/>
      <c r="F215" s="9"/>
      <c r="G215" s="9"/>
      <c r="H215" s="9"/>
      <c r="I215" s="9"/>
      <c r="J215" s="9"/>
      <c r="K215" s="12"/>
      <c r="L215" s="12"/>
      <c r="M215" s="12"/>
      <c r="N215" s="12"/>
      <c r="O215" s="12"/>
      <c r="P215" s="12"/>
      <c r="Q215" s="12"/>
      <c r="R215" s="12"/>
      <c r="S215" s="12"/>
    </row>
    <row r="216" spans="2:19" x14ac:dyDescent="0.25">
      <c r="B216" s="13"/>
      <c r="C216" s="9"/>
      <c r="D216" s="9"/>
      <c r="E216" s="9"/>
      <c r="F216" s="9"/>
      <c r="G216" s="9"/>
      <c r="H216" s="9"/>
      <c r="I216" s="9"/>
      <c r="J216" s="9"/>
      <c r="K216" s="12"/>
      <c r="L216" s="12"/>
      <c r="M216" s="12"/>
      <c r="N216" s="12"/>
      <c r="O216" s="12"/>
      <c r="P216" s="12"/>
      <c r="Q216" s="12"/>
      <c r="R216" s="12"/>
      <c r="S216" s="12"/>
    </row>
    <row r="217" spans="2:19" x14ac:dyDescent="0.25">
      <c r="B217" s="13"/>
      <c r="C217" s="9"/>
      <c r="D217" s="9"/>
      <c r="E217" s="9"/>
      <c r="F217" s="9"/>
      <c r="G217" s="9"/>
      <c r="H217" s="9"/>
      <c r="I217" s="9"/>
      <c r="J217" s="9"/>
      <c r="K217" s="12"/>
      <c r="L217" s="12"/>
      <c r="M217" s="12"/>
      <c r="N217" s="12"/>
      <c r="O217" s="12"/>
      <c r="P217" s="12"/>
      <c r="Q217" s="12"/>
      <c r="R217" s="12"/>
      <c r="S217" s="12"/>
    </row>
    <row r="218" spans="2:19" x14ac:dyDescent="0.25">
      <c r="B218" s="13"/>
      <c r="C218" s="9"/>
      <c r="D218" s="9"/>
      <c r="E218" s="9"/>
      <c r="F218" s="9"/>
      <c r="G218" s="9"/>
      <c r="H218" s="9"/>
      <c r="I218" s="9"/>
      <c r="J218" s="9"/>
      <c r="K218" s="12"/>
      <c r="L218" s="12"/>
      <c r="M218" s="12"/>
      <c r="N218" s="12"/>
      <c r="O218" s="12"/>
      <c r="P218" s="12"/>
      <c r="Q218" s="12"/>
      <c r="R218" s="12"/>
      <c r="S218" s="12"/>
    </row>
    <row r="219" spans="2:19" x14ac:dyDescent="0.25">
      <c r="B219" s="13"/>
      <c r="C219" s="9"/>
      <c r="D219" s="9"/>
      <c r="E219" s="9"/>
      <c r="F219" s="9"/>
      <c r="G219" s="9"/>
      <c r="H219" s="9"/>
      <c r="I219" s="9"/>
      <c r="J219" s="9"/>
      <c r="K219" s="12"/>
      <c r="L219" s="12"/>
      <c r="M219" s="12"/>
      <c r="N219" s="12"/>
      <c r="O219" s="12"/>
      <c r="P219" s="12"/>
      <c r="Q219" s="12"/>
      <c r="R219" s="12"/>
      <c r="S219" s="12"/>
    </row>
    <row r="220" spans="2:19" x14ac:dyDescent="0.25">
      <c r="B220" s="13"/>
      <c r="C220" s="9"/>
      <c r="D220" s="9"/>
      <c r="E220" s="9"/>
      <c r="F220" s="9"/>
      <c r="G220" s="9"/>
      <c r="H220" s="9"/>
      <c r="I220" s="9"/>
      <c r="J220" s="9"/>
      <c r="K220" s="12"/>
      <c r="L220" s="12"/>
      <c r="M220" s="12"/>
      <c r="N220" s="12"/>
      <c r="O220" s="12"/>
      <c r="P220" s="12"/>
      <c r="Q220" s="12"/>
      <c r="R220" s="12"/>
      <c r="S220" s="12"/>
    </row>
    <row r="221" spans="2:19" x14ac:dyDescent="0.25">
      <c r="B221" s="13"/>
      <c r="C221" s="9"/>
      <c r="D221" s="9"/>
      <c r="E221" s="9"/>
      <c r="F221" s="9"/>
      <c r="G221" s="9"/>
      <c r="H221" s="9"/>
      <c r="I221" s="9"/>
      <c r="J221" s="9"/>
      <c r="K221" s="12"/>
      <c r="L221" s="12"/>
      <c r="M221" s="12"/>
      <c r="N221" s="12"/>
      <c r="O221" s="12"/>
      <c r="P221" s="12"/>
      <c r="Q221" s="12"/>
      <c r="R221" s="12"/>
      <c r="S221" s="12"/>
    </row>
    <row r="222" spans="2:19" x14ac:dyDescent="0.25">
      <c r="B222" s="13"/>
      <c r="C222" s="9"/>
      <c r="D222" s="9"/>
      <c r="E222" s="9"/>
      <c r="F222" s="9"/>
      <c r="G222" s="9"/>
      <c r="H222" s="9"/>
      <c r="I222" s="9"/>
      <c r="J222" s="9"/>
      <c r="K222" s="12"/>
      <c r="L222" s="12"/>
      <c r="M222" s="12"/>
      <c r="N222" s="12"/>
      <c r="O222" s="12"/>
      <c r="P222" s="12"/>
      <c r="Q222" s="12"/>
      <c r="R222" s="12"/>
      <c r="S222" s="12"/>
    </row>
    <row r="223" spans="2:19" x14ac:dyDescent="0.25">
      <c r="B223" s="13"/>
      <c r="C223" s="9"/>
      <c r="D223" s="9"/>
      <c r="E223" s="9"/>
      <c r="F223" s="9"/>
      <c r="G223" s="9"/>
      <c r="H223" s="9"/>
      <c r="I223" s="9"/>
      <c r="J223" s="9"/>
      <c r="K223" s="12"/>
      <c r="L223" s="12"/>
      <c r="M223" s="12"/>
      <c r="N223" s="12"/>
      <c r="O223" s="12"/>
      <c r="P223" s="12"/>
      <c r="Q223" s="12"/>
      <c r="R223" s="12"/>
      <c r="S223" s="12"/>
    </row>
    <row r="224" spans="2:19" x14ac:dyDescent="0.25">
      <c r="B224" s="13"/>
      <c r="C224" s="9"/>
      <c r="D224" s="9"/>
      <c r="E224" s="9"/>
      <c r="F224" s="9"/>
      <c r="G224" s="9"/>
      <c r="H224" s="9"/>
      <c r="I224" s="9"/>
      <c r="J224" s="9"/>
      <c r="K224" s="12"/>
      <c r="L224" s="12"/>
      <c r="M224" s="12"/>
      <c r="N224" s="12"/>
      <c r="O224" s="12"/>
      <c r="P224" s="12"/>
      <c r="Q224" s="12"/>
      <c r="R224" s="12"/>
      <c r="S224" s="12"/>
    </row>
    <row r="225" spans="2:19" x14ac:dyDescent="0.25">
      <c r="B225" s="13"/>
      <c r="C225" s="9"/>
      <c r="D225" s="9"/>
      <c r="E225" s="9"/>
      <c r="F225" s="9"/>
      <c r="G225" s="9"/>
      <c r="H225" s="9"/>
      <c r="I225" s="9"/>
      <c r="J225" s="9"/>
      <c r="K225" s="12"/>
      <c r="L225" s="12"/>
      <c r="M225" s="12"/>
      <c r="N225" s="12"/>
      <c r="O225" s="12"/>
      <c r="P225" s="12"/>
      <c r="Q225" s="12"/>
      <c r="R225" s="12"/>
      <c r="S225" s="12"/>
    </row>
    <row r="226" spans="2:19" x14ac:dyDescent="0.25">
      <c r="B226" s="13"/>
      <c r="C226" s="9"/>
      <c r="D226" s="9"/>
      <c r="E226" s="9"/>
      <c r="F226" s="9"/>
      <c r="G226" s="9"/>
      <c r="H226" s="9"/>
      <c r="I226" s="9"/>
      <c r="J226" s="9"/>
      <c r="K226" s="12"/>
      <c r="L226" s="12"/>
      <c r="M226" s="12"/>
      <c r="N226" s="12"/>
      <c r="O226" s="12"/>
      <c r="P226" s="12"/>
      <c r="Q226" s="12"/>
      <c r="R226" s="12"/>
      <c r="S226" s="12"/>
    </row>
    <row r="227" spans="2:19" x14ac:dyDescent="0.25">
      <c r="B227" s="13"/>
      <c r="C227" s="9"/>
      <c r="D227" s="9"/>
      <c r="E227" s="9"/>
      <c r="F227" s="9"/>
      <c r="G227" s="9"/>
      <c r="H227" s="9"/>
      <c r="I227" s="9"/>
      <c r="J227" s="9"/>
      <c r="K227" s="12"/>
      <c r="L227" s="12"/>
      <c r="M227" s="12"/>
      <c r="N227" s="12"/>
      <c r="O227" s="12"/>
      <c r="P227" s="12"/>
      <c r="Q227" s="12"/>
      <c r="R227" s="12"/>
      <c r="S227" s="12"/>
    </row>
    <row r="228" spans="2:19" x14ac:dyDescent="0.25">
      <c r="B228" s="12"/>
      <c r="C228" s="9"/>
      <c r="D228" s="9"/>
      <c r="E228" s="9"/>
      <c r="F228" s="9"/>
      <c r="G228" s="9"/>
      <c r="H228" s="9"/>
      <c r="I228" s="9"/>
      <c r="J228" s="9"/>
      <c r="K228" s="12"/>
      <c r="L228" s="12"/>
      <c r="M228" s="12"/>
      <c r="N228" s="12"/>
      <c r="O228" s="12"/>
      <c r="P228" s="12"/>
      <c r="Q228" s="12"/>
      <c r="R228" s="12"/>
      <c r="S228" s="12"/>
    </row>
    <row r="229" spans="2:19" x14ac:dyDescent="0.25">
      <c r="B229" s="12"/>
      <c r="C229" s="9"/>
      <c r="D229" s="9"/>
      <c r="E229" s="9"/>
      <c r="F229" s="9"/>
      <c r="G229" s="9"/>
      <c r="H229" s="9"/>
      <c r="I229" s="9"/>
      <c r="J229" s="9"/>
      <c r="K229" s="12"/>
      <c r="L229" s="12"/>
      <c r="M229" s="12"/>
      <c r="N229" s="12"/>
      <c r="O229" s="12"/>
      <c r="P229" s="12"/>
      <c r="Q229" s="12"/>
      <c r="R229" s="12"/>
      <c r="S229" s="12"/>
    </row>
    <row r="230" spans="2:19" x14ac:dyDescent="0.25">
      <c r="B230" s="12"/>
      <c r="C230" s="9"/>
      <c r="D230" s="9"/>
      <c r="E230" s="9"/>
      <c r="F230" s="9"/>
      <c r="G230" s="9"/>
      <c r="H230" s="9"/>
      <c r="I230" s="9"/>
      <c r="J230" s="9"/>
      <c r="K230" s="12"/>
      <c r="L230" s="12"/>
      <c r="M230" s="12"/>
      <c r="N230" s="12"/>
      <c r="O230" s="12"/>
      <c r="P230" s="12"/>
      <c r="Q230" s="12"/>
      <c r="R230" s="12"/>
      <c r="S230" s="12"/>
    </row>
    <row r="231" spans="2:19" ht="13" x14ac:dyDescent="0.3">
      <c r="B231" s="14"/>
      <c r="C231" s="9"/>
      <c r="D231" s="9"/>
      <c r="E231" s="8"/>
      <c r="F231" s="8"/>
      <c r="G231" s="9"/>
      <c r="H231" s="9"/>
      <c r="I231" s="9"/>
      <c r="J231" s="9"/>
      <c r="K231" s="12"/>
      <c r="L231" s="12"/>
      <c r="M231" s="12"/>
      <c r="N231" s="12"/>
      <c r="O231" s="12"/>
      <c r="P231" s="12"/>
      <c r="Q231" s="12"/>
      <c r="R231" s="12"/>
      <c r="S231" s="12"/>
    </row>
    <row r="232" spans="2:19" ht="13" x14ac:dyDescent="0.3">
      <c r="B232" s="15"/>
      <c r="C232" s="8"/>
      <c r="D232" s="12"/>
      <c r="E232" s="8"/>
      <c r="F232" s="8"/>
      <c r="G232" s="9"/>
      <c r="H232" s="9"/>
      <c r="I232" s="9"/>
      <c r="J232" s="9"/>
      <c r="K232" s="12"/>
      <c r="L232" s="12"/>
      <c r="M232" s="12"/>
      <c r="N232" s="12"/>
      <c r="O232" s="12"/>
      <c r="P232" s="12"/>
      <c r="Q232" s="12"/>
      <c r="R232" s="12"/>
      <c r="S232" s="12"/>
    </row>
    <row r="233" spans="2:19" ht="13" x14ac:dyDescent="0.3">
      <c r="B233" s="12"/>
      <c r="C233" s="8"/>
      <c r="D233" s="12"/>
      <c r="E233" s="9"/>
      <c r="F233" s="9"/>
      <c r="G233" s="9"/>
      <c r="H233" s="9"/>
      <c r="I233" s="9"/>
      <c r="J233" s="9"/>
      <c r="K233" s="12"/>
      <c r="L233" s="12"/>
      <c r="M233" s="12"/>
      <c r="N233" s="12"/>
      <c r="O233" s="12"/>
      <c r="P233" s="12"/>
      <c r="Q233" s="12"/>
      <c r="R233" s="12"/>
      <c r="S233" s="12"/>
    </row>
    <row r="234" spans="2:19" ht="13" x14ac:dyDescent="0.3">
      <c r="B234" s="16"/>
      <c r="C234" s="9"/>
      <c r="D234" s="9"/>
      <c r="E234" s="9"/>
      <c r="F234" s="9"/>
      <c r="G234" s="9"/>
      <c r="H234" s="9"/>
      <c r="I234" s="9"/>
      <c r="J234" s="9"/>
      <c r="K234" s="12"/>
      <c r="L234" s="12"/>
      <c r="M234" s="12"/>
      <c r="N234" s="12"/>
      <c r="O234" s="12"/>
      <c r="P234" s="12"/>
      <c r="Q234" s="12"/>
      <c r="R234" s="12"/>
      <c r="S234" s="12"/>
    </row>
    <row r="235" spans="2:19" x14ac:dyDescent="0.25">
      <c r="B235" s="12"/>
      <c r="C235" s="9"/>
      <c r="D235" s="9"/>
      <c r="E235" s="9"/>
      <c r="F235" s="9"/>
      <c r="G235" s="9"/>
      <c r="H235" s="9"/>
      <c r="I235" s="9"/>
      <c r="J235" s="9"/>
      <c r="K235" s="12"/>
      <c r="L235" s="12"/>
      <c r="M235" s="12"/>
      <c r="N235" s="12"/>
      <c r="O235" s="12"/>
      <c r="P235" s="12"/>
      <c r="Q235" s="12"/>
      <c r="R235" s="12"/>
      <c r="S235" s="12"/>
    </row>
    <row r="236" spans="2:19" x14ac:dyDescent="0.25">
      <c r="B236" s="13"/>
      <c r="C236" s="9"/>
      <c r="D236" s="9"/>
      <c r="E236" s="9"/>
      <c r="F236" s="9"/>
      <c r="G236" s="9"/>
      <c r="H236" s="9"/>
      <c r="I236" s="9"/>
      <c r="J236" s="9"/>
      <c r="K236" s="12"/>
      <c r="L236" s="12"/>
      <c r="M236" s="12"/>
      <c r="N236" s="12"/>
      <c r="O236" s="12"/>
      <c r="P236" s="12"/>
      <c r="Q236" s="12"/>
      <c r="R236" s="12"/>
      <c r="S236" s="12"/>
    </row>
    <row r="237" spans="2:19" x14ac:dyDescent="0.25">
      <c r="B237" s="13"/>
      <c r="C237" s="9"/>
      <c r="D237" s="9"/>
      <c r="E237" s="9"/>
      <c r="F237" s="9"/>
      <c r="G237" s="9"/>
      <c r="H237" s="9"/>
      <c r="I237" s="9"/>
      <c r="J237" s="9"/>
      <c r="K237" s="12"/>
      <c r="L237" s="12"/>
      <c r="M237" s="12"/>
      <c r="N237" s="12"/>
      <c r="O237" s="12"/>
      <c r="P237" s="12"/>
      <c r="Q237" s="12"/>
      <c r="R237" s="12"/>
      <c r="S237" s="12"/>
    </row>
    <row r="238" spans="2:19" x14ac:dyDescent="0.25">
      <c r="B238" s="13"/>
      <c r="C238" s="9"/>
      <c r="D238" s="9"/>
      <c r="E238" s="9"/>
      <c r="F238" s="9"/>
      <c r="G238" s="9"/>
      <c r="H238" s="9"/>
      <c r="I238" s="9"/>
      <c r="J238" s="9"/>
      <c r="K238" s="12"/>
      <c r="L238" s="12"/>
      <c r="M238" s="12"/>
      <c r="N238" s="12"/>
      <c r="O238" s="12"/>
      <c r="P238" s="12"/>
      <c r="Q238" s="12"/>
      <c r="R238" s="12"/>
      <c r="S238" s="12"/>
    </row>
    <row r="239" spans="2:19" x14ac:dyDescent="0.25">
      <c r="B239" s="13"/>
      <c r="C239" s="9"/>
      <c r="D239" s="9"/>
      <c r="E239" s="9"/>
      <c r="F239" s="9"/>
      <c r="G239" s="9"/>
      <c r="H239" s="9"/>
      <c r="I239" s="9"/>
      <c r="J239" s="9"/>
      <c r="K239" s="12"/>
      <c r="L239" s="12"/>
      <c r="M239" s="12"/>
      <c r="N239" s="12"/>
      <c r="O239" s="12"/>
      <c r="P239" s="12"/>
      <c r="Q239" s="12"/>
      <c r="R239" s="12"/>
      <c r="S239" s="12"/>
    </row>
    <row r="240" spans="2:19" x14ac:dyDescent="0.25">
      <c r="B240" s="13"/>
      <c r="C240" s="9"/>
      <c r="D240" s="9"/>
      <c r="E240" s="9"/>
      <c r="F240" s="9"/>
      <c r="G240" s="9"/>
      <c r="H240" s="9"/>
      <c r="I240" s="9"/>
      <c r="J240" s="9"/>
      <c r="K240" s="12"/>
      <c r="L240" s="12"/>
      <c r="M240" s="12"/>
      <c r="N240" s="12"/>
      <c r="O240" s="12"/>
      <c r="P240" s="12"/>
      <c r="Q240" s="12"/>
      <c r="R240" s="12"/>
      <c r="S240" s="12"/>
    </row>
    <row r="241" spans="2:19" x14ac:dyDescent="0.25">
      <c r="B241" s="13"/>
      <c r="C241" s="9"/>
      <c r="D241" s="9"/>
      <c r="E241" s="9"/>
      <c r="F241" s="9"/>
      <c r="G241" s="9"/>
      <c r="H241" s="9"/>
      <c r="I241" s="9"/>
      <c r="J241" s="9"/>
      <c r="K241" s="12"/>
      <c r="L241" s="12"/>
      <c r="M241" s="12"/>
      <c r="N241" s="12"/>
      <c r="O241" s="12"/>
      <c r="P241" s="12"/>
      <c r="Q241" s="12"/>
      <c r="R241" s="12"/>
      <c r="S241" s="12"/>
    </row>
    <row r="242" spans="2:19" x14ac:dyDescent="0.25">
      <c r="B242" s="13"/>
      <c r="C242" s="9"/>
      <c r="D242" s="9"/>
      <c r="E242" s="9"/>
      <c r="F242" s="9"/>
      <c r="G242" s="9"/>
      <c r="H242" s="9"/>
      <c r="I242" s="9"/>
      <c r="J242" s="9"/>
      <c r="K242" s="12"/>
      <c r="L242" s="12"/>
      <c r="M242" s="12"/>
      <c r="N242" s="12"/>
      <c r="O242" s="12"/>
      <c r="P242" s="12"/>
      <c r="Q242" s="12"/>
      <c r="R242" s="12"/>
      <c r="S242" s="12"/>
    </row>
    <row r="243" spans="2:19" x14ac:dyDescent="0.25">
      <c r="B243" s="13"/>
      <c r="C243" s="9"/>
      <c r="D243" s="9"/>
      <c r="E243" s="9"/>
      <c r="F243" s="9"/>
      <c r="G243" s="9"/>
      <c r="H243" s="9"/>
      <c r="I243" s="9"/>
      <c r="J243" s="9"/>
      <c r="K243" s="12"/>
      <c r="L243" s="12"/>
      <c r="M243" s="12"/>
      <c r="N243" s="12"/>
      <c r="O243" s="12"/>
      <c r="P243" s="12"/>
      <c r="Q243" s="12"/>
      <c r="R243" s="12"/>
      <c r="S243" s="12"/>
    </row>
    <row r="244" spans="2:19" x14ac:dyDescent="0.25">
      <c r="B244" s="13"/>
      <c r="C244" s="9"/>
      <c r="D244" s="9"/>
      <c r="E244" s="9"/>
      <c r="F244" s="9"/>
      <c r="G244" s="9"/>
      <c r="H244" s="9"/>
      <c r="I244" s="9"/>
      <c r="J244" s="9"/>
      <c r="K244" s="12"/>
      <c r="L244" s="12"/>
      <c r="M244" s="12"/>
      <c r="N244" s="12"/>
      <c r="O244" s="12"/>
      <c r="P244" s="12"/>
      <c r="Q244" s="12"/>
      <c r="R244" s="12"/>
      <c r="S244" s="12"/>
    </row>
    <row r="245" spans="2:19" x14ac:dyDescent="0.25">
      <c r="B245" s="13"/>
      <c r="C245" s="9"/>
      <c r="D245" s="9"/>
      <c r="E245" s="9"/>
      <c r="F245" s="9"/>
      <c r="G245" s="9"/>
      <c r="H245" s="9"/>
      <c r="I245" s="9"/>
      <c r="J245" s="9"/>
      <c r="K245" s="12"/>
      <c r="L245" s="12"/>
      <c r="M245" s="12"/>
      <c r="N245" s="12"/>
      <c r="O245" s="12"/>
      <c r="P245" s="12"/>
      <c r="Q245" s="12"/>
      <c r="R245" s="12"/>
      <c r="S245" s="12"/>
    </row>
    <row r="246" spans="2:19" x14ac:dyDescent="0.25">
      <c r="B246" s="13"/>
      <c r="C246" s="9"/>
      <c r="D246" s="9"/>
      <c r="E246" s="9"/>
      <c r="F246" s="9"/>
      <c r="G246" s="9"/>
      <c r="H246" s="9"/>
      <c r="I246" s="9"/>
      <c r="J246" s="9"/>
      <c r="K246" s="12"/>
      <c r="L246" s="12"/>
      <c r="M246" s="12"/>
      <c r="N246" s="12"/>
      <c r="O246" s="12"/>
      <c r="P246" s="12"/>
      <c r="Q246" s="12"/>
      <c r="R246" s="12"/>
      <c r="S246" s="12"/>
    </row>
    <row r="247" spans="2:19" x14ac:dyDescent="0.25">
      <c r="B247" s="13"/>
      <c r="C247" s="9"/>
      <c r="D247" s="9"/>
      <c r="E247" s="9"/>
      <c r="F247" s="9"/>
      <c r="G247" s="9"/>
      <c r="H247" s="9"/>
      <c r="I247" s="9"/>
      <c r="J247" s="9"/>
      <c r="K247" s="12"/>
      <c r="L247" s="12"/>
      <c r="M247" s="12"/>
      <c r="N247" s="12"/>
      <c r="O247" s="12"/>
      <c r="P247" s="12"/>
      <c r="Q247" s="12"/>
      <c r="R247" s="12"/>
      <c r="S247" s="12"/>
    </row>
    <row r="248" spans="2:19" x14ac:dyDescent="0.25">
      <c r="B248" s="13"/>
      <c r="C248" s="9"/>
      <c r="D248" s="9"/>
      <c r="E248" s="9"/>
      <c r="F248" s="9"/>
      <c r="G248" s="9"/>
      <c r="H248" s="9"/>
      <c r="I248" s="9"/>
      <c r="J248" s="9"/>
      <c r="K248" s="12"/>
      <c r="L248" s="12"/>
      <c r="M248" s="12"/>
      <c r="N248" s="12"/>
      <c r="O248" s="12"/>
      <c r="P248" s="12"/>
      <c r="Q248" s="12"/>
      <c r="R248" s="12"/>
      <c r="S248" s="12"/>
    </row>
    <row r="249" spans="2:19" x14ac:dyDescent="0.25">
      <c r="B249" s="13"/>
      <c r="C249" s="9"/>
      <c r="D249" s="9"/>
      <c r="E249" s="9"/>
      <c r="F249" s="9"/>
      <c r="G249" s="9"/>
      <c r="H249" s="9"/>
      <c r="I249" s="9"/>
      <c r="J249" s="9"/>
      <c r="K249" s="12"/>
      <c r="L249" s="12"/>
      <c r="M249" s="12"/>
      <c r="N249" s="12"/>
      <c r="O249" s="12"/>
      <c r="P249" s="12"/>
      <c r="Q249" s="12"/>
      <c r="R249" s="12"/>
      <c r="S249" s="12"/>
    </row>
    <row r="250" spans="2:19" x14ac:dyDescent="0.25">
      <c r="B250" s="12"/>
      <c r="C250" s="9"/>
      <c r="D250" s="9"/>
      <c r="E250" s="9"/>
      <c r="F250" s="9"/>
      <c r="G250" s="9"/>
      <c r="H250" s="9"/>
      <c r="I250" s="9"/>
      <c r="J250" s="9"/>
      <c r="K250" s="12"/>
      <c r="L250" s="12"/>
      <c r="M250" s="12"/>
      <c r="N250" s="12"/>
      <c r="O250" s="12"/>
      <c r="P250" s="12"/>
      <c r="Q250" s="12"/>
      <c r="R250" s="12"/>
      <c r="S250" s="12"/>
    </row>
    <row r="251" spans="2:19" x14ac:dyDescent="0.25">
      <c r="B251" s="12"/>
      <c r="C251" s="9"/>
      <c r="D251" s="9"/>
      <c r="E251" s="9"/>
      <c r="F251" s="9"/>
      <c r="G251" s="9"/>
      <c r="H251" s="9"/>
      <c r="I251" s="9"/>
      <c r="J251" s="9"/>
      <c r="K251" s="12"/>
      <c r="L251" s="12"/>
      <c r="M251" s="12"/>
      <c r="N251" s="12"/>
      <c r="O251" s="12"/>
      <c r="P251" s="12"/>
      <c r="Q251" s="12"/>
      <c r="R251" s="12"/>
      <c r="S251" s="12"/>
    </row>
    <row r="252" spans="2:19" x14ac:dyDescent="0.25">
      <c r="B252" s="12"/>
      <c r="C252" s="9"/>
      <c r="D252" s="9"/>
      <c r="E252" s="9"/>
      <c r="F252" s="9"/>
      <c r="G252" s="9"/>
      <c r="H252" s="9"/>
      <c r="I252" s="9"/>
      <c r="J252" s="9"/>
      <c r="K252" s="12"/>
      <c r="L252" s="12"/>
      <c r="M252" s="12"/>
      <c r="N252" s="12"/>
      <c r="O252" s="12"/>
      <c r="P252" s="12"/>
      <c r="Q252" s="12"/>
      <c r="R252" s="12"/>
      <c r="S252" s="12"/>
    </row>
    <row r="253" spans="2:19" ht="13" x14ac:dyDescent="0.3">
      <c r="B253" s="16"/>
      <c r="C253" s="9"/>
      <c r="D253" s="9"/>
      <c r="E253" s="9"/>
      <c r="F253" s="9"/>
      <c r="G253" s="9"/>
      <c r="H253" s="9"/>
      <c r="I253" s="9"/>
      <c r="J253" s="9"/>
      <c r="K253" s="12"/>
      <c r="L253" s="12"/>
      <c r="M253" s="12"/>
      <c r="N253" s="12"/>
      <c r="O253" s="12"/>
      <c r="P253" s="12"/>
      <c r="Q253" s="12"/>
      <c r="R253" s="12"/>
      <c r="S253" s="12"/>
    </row>
    <row r="254" spans="2:19" x14ac:dyDescent="0.25">
      <c r="B254" s="12"/>
      <c r="C254" s="9"/>
      <c r="D254" s="9"/>
      <c r="E254" s="9"/>
      <c r="F254" s="9"/>
      <c r="G254" s="9"/>
      <c r="H254" s="9"/>
      <c r="I254" s="9"/>
      <c r="J254" s="9"/>
      <c r="K254" s="12"/>
      <c r="L254" s="12"/>
      <c r="M254" s="12"/>
      <c r="N254" s="12"/>
      <c r="O254" s="12"/>
      <c r="P254" s="12"/>
      <c r="Q254" s="12"/>
      <c r="R254" s="12"/>
      <c r="S254" s="12"/>
    </row>
    <row r="255" spans="2:19" x14ac:dyDescent="0.25">
      <c r="B255" s="13"/>
      <c r="C255" s="9"/>
      <c r="D255" s="9"/>
      <c r="E255" s="9"/>
      <c r="F255" s="9"/>
      <c r="G255" s="9"/>
      <c r="H255" s="9"/>
      <c r="I255" s="9"/>
      <c r="J255" s="9"/>
      <c r="K255" s="12"/>
      <c r="L255" s="12"/>
      <c r="M255" s="12"/>
      <c r="N255" s="12"/>
      <c r="O255" s="12"/>
      <c r="P255" s="12"/>
      <c r="Q255" s="12"/>
      <c r="R255" s="12"/>
      <c r="S255" s="12"/>
    </row>
    <row r="256" spans="2:19" x14ac:dyDescent="0.25">
      <c r="B256" s="13"/>
      <c r="C256" s="9"/>
      <c r="D256" s="9"/>
      <c r="E256" s="9"/>
      <c r="F256" s="9"/>
      <c r="G256" s="9"/>
      <c r="H256" s="9"/>
      <c r="I256" s="9"/>
      <c r="J256" s="9"/>
      <c r="K256" s="12"/>
      <c r="L256" s="12"/>
      <c r="M256" s="12"/>
      <c r="N256" s="12"/>
      <c r="O256" s="12"/>
      <c r="P256" s="12"/>
      <c r="Q256" s="12"/>
      <c r="R256" s="12"/>
      <c r="S256" s="12"/>
    </row>
    <row r="257" spans="2:19" x14ac:dyDescent="0.25">
      <c r="B257" s="13"/>
      <c r="C257" s="9"/>
      <c r="D257" s="9"/>
      <c r="E257" s="9"/>
      <c r="F257" s="9"/>
      <c r="G257" s="9"/>
      <c r="H257" s="9"/>
      <c r="I257" s="9"/>
      <c r="J257" s="9"/>
      <c r="K257" s="12"/>
      <c r="L257" s="12"/>
      <c r="M257" s="12"/>
      <c r="N257" s="12"/>
      <c r="O257" s="12"/>
      <c r="P257" s="12"/>
      <c r="Q257" s="12"/>
      <c r="R257" s="12"/>
      <c r="S257" s="12"/>
    </row>
    <row r="258" spans="2:19" x14ac:dyDescent="0.25">
      <c r="B258" s="13"/>
      <c r="C258" s="9"/>
      <c r="D258" s="9"/>
      <c r="E258" s="9"/>
      <c r="F258" s="9"/>
      <c r="G258" s="9"/>
      <c r="H258" s="9"/>
      <c r="I258" s="9"/>
      <c r="J258" s="9"/>
      <c r="K258" s="12"/>
      <c r="L258" s="12"/>
      <c r="M258" s="12"/>
      <c r="N258" s="12"/>
      <c r="O258" s="12"/>
      <c r="P258" s="12"/>
      <c r="Q258" s="12"/>
      <c r="R258" s="12"/>
      <c r="S258" s="12"/>
    </row>
    <row r="259" spans="2:19" x14ac:dyDescent="0.25">
      <c r="B259" s="13"/>
      <c r="C259" s="9"/>
      <c r="D259" s="9"/>
      <c r="E259" s="9"/>
      <c r="F259" s="9"/>
      <c r="G259" s="9"/>
      <c r="H259" s="9"/>
      <c r="I259" s="9"/>
      <c r="J259" s="9"/>
      <c r="K259" s="12"/>
      <c r="L259" s="12"/>
      <c r="M259" s="12"/>
      <c r="N259" s="12"/>
      <c r="O259" s="12"/>
      <c r="P259" s="12"/>
      <c r="Q259" s="12"/>
      <c r="R259" s="12"/>
      <c r="S259" s="12"/>
    </row>
    <row r="260" spans="2:19" x14ac:dyDescent="0.25">
      <c r="B260" s="13"/>
      <c r="C260" s="9"/>
      <c r="D260" s="9"/>
      <c r="E260" s="9"/>
      <c r="F260" s="9"/>
      <c r="G260" s="9"/>
      <c r="H260" s="9"/>
      <c r="I260" s="9"/>
      <c r="J260" s="9"/>
      <c r="K260" s="12"/>
      <c r="L260" s="12"/>
      <c r="M260" s="12"/>
      <c r="N260" s="12"/>
      <c r="O260" s="12"/>
      <c r="P260" s="12"/>
      <c r="Q260" s="12"/>
      <c r="R260" s="12"/>
      <c r="S260" s="12"/>
    </row>
    <row r="261" spans="2:19" x14ac:dyDescent="0.25">
      <c r="B261" s="13"/>
      <c r="C261" s="9"/>
      <c r="D261" s="9"/>
      <c r="E261" s="9"/>
      <c r="F261" s="9"/>
      <c r="G261" s="9"/>
      <c r="H261" s="9"/>
      <c r="I261" s="9"/>
      <c r="J261" s="9"/>
      <c r="K261" s="12"/>
      <c r="L261" s="12"/>
      <c r="M261" s="12"/>
      <c r="N261" s="12"/>
      <c r="O261" s="12"/>
      <c r="P261" s="12"/>
      <c r="Q261" s="12"/>
      <c r="R261" s="12"/>
      <c r="S261" s="12"/>
    </row>
    <row r="262" spans="2:19" x14ac:dyDescent="0.25">
      <c r="B262" s="13"/>
      <c r="C262" s="9"/>
      <c r="D262" s="9"/>
      <c r="E262" s="9"/>
      <c r="F262" s="9"/>
      <c r="G262" s="9"/>
      <c r="H262" s="9"/>
      <c r="I262" s="9"/>
      <c r="J262" s="9"/>
      <c r="K262" s="12"/>
      <c r="L262" s="12"/>
      <c r="M262" s="12"/>
      <c r="N262" s="12"/>
      <c r="O262" s="12"/>
      <c r="P262" s="12"/>
      <c r="Q262" s="12"/>
      <c r="R262" s="12"/>
      <c r="S262" s="12"/>
    </row>
    <row r="263" spans="2:19" x14ac:dyDescent="0.25">
      <c r="B263" s="13"/>
      <c r="C263" s="9"/>
      <c r="D263" s="9"/>
      <c r="E263" s="9"/>
      <c r="F263" s="9"/>
      <c r="G263" s="9"/>
      <c r="H263" s="9"/>
      <c r="I263" s="9"/>
      <c r="J263" s="9"/>
      <c r="K263" s="12"/>
      <c r="L263" s="12"/>
      <c r="M263" s="12"/>
      <c r="N263" s="12"/>
      <c r="O263" s="12"/>
      <c r="P263" s="12"/>
      <c r="Q263" s="12"/>
      <c r="R263" s="12"/>
      <c r="S263" s="12"/>
    </row>
    <row r="264" spans="2:19" x14ac:dyDescent="0.25">
      <c r="B264" s="13"/>
      <c r="C264" s="9"/>
      <c r="D264" s="9"/>
      <c r="E264" s="9"/>
      <c r="F264" s="9"/>
      <c r="G264" s="9"/>
      <c r="H264" s="9"/>
      <c r="I264" s="9"/>
      <c r="J264" s="9"/>
      <c r="K264" s="12"/>
      <c r="L264" s="12"/>
      <c r="M264" s="12"/>
      <c r="N264" s="12"/>
      <c r="O264" s="12"/>
      <c r="P264" s="12"/>
      <c r="Q264" s="12"/>
      <c r="R264" s="12"/>
      <c r="S264" s="12"/>
    </row>
    <row r="265" spans="2:19" x14ac:dyDescent="0.25">
      <c r="B265" s="13"/>
      <c r="C265" s="9"/>
      <c r="D265" s="9"/>
      <c r="E265" s="9"/>
      <c r="F265" s="9"/>
      <c r="G265" s="9"/>
      <c r="H265" s="9"/>
      <c r="I265" s="9"/>
      <c r="J265" s="9"/>
      <c r="K265" s="12"/>
      <c r="L265" s="12"/>
      <c r="M265" s="12"/>
      <c r="N265" s="12"/>
      <c r="O265" s="12"/>
      <c r="P265" s="12"/>
      <c r="Q265" s="12"/>
      <c r="R265" s="12"/>
      <c r="S265" s="12"/>
    </row>
    <row r="266" spans="2:19" x14ac:dyDescent="0.25">
      <c r="B266" s="13"/>
      <c r="C266" s="9"/>
      <c r="D266" s="9"/>
      <c r="E266" s="9"/>
      <c r="F266" s="9"/>
      <c r="G266" s="9"/>
      <c r="H266" s="9"/>
      <c r="I266" s="9"/>
      <c r="J266" s="9"/>
      <c r="K266" s="12"/>
      <c r="L266" s="12"/>
      <c r="M266" s="12"/>
      <c r="N266" s="12"/>
      <c r="O266" s="12"/>
      <c r="P266" s="12"/>
      <c r="Q266" s="12"/>
      <c r="R266" s="12"/>
      <c r="S266" s="12"/>
    </row>
    <row r="267" spans="2:19" x14ac:dyDescent="0.25">
      <c r="B267" s="13"/>
      <c r="C267" s="9"/>
      <c r="D267" s="9"/>
      <c r="E267" s="9"/>
      <c r="F267" s="9"/>
      <c r="G267" s="9"/>
      <c r="H267" s="9"/>
      <c r="I267" s="9"/>
      <c r="J267" s="9"/>
      <c r="K267" s="12"/>
      <c r="L267" s="12"/>
      <c r="M267" s="12"/>
      <c r="N267" s="12"/>
      <c r="O267" s="12"/>
      <c r="P267" s="12"/>
      <c r="Q267" s="12"/>
      <c r="R267" s="12"/>
      <c r="S267" s="12"/>
    </row>
    <row r="268" spans="2:19" x14ac:dyDescent="0.25">
      <c r="B268" s="13"/>
      <c r="C268" s="9"/>
      <c r="D268" s="9"/>
      <c r="E268" s="9"/>
      <c r="F268" s="9"/>
      <c r="G268" s="9"/>
      <c r="H268" s="9"/>
      <c r="I268" s="9"/>
      <c r="J268" s="9"/>
      <c r="K268" s="12"/>
      <c r="L268" s="12"/>
      <c r="M268" s="12"/>
      <c r="N268" s="12"/>
      <c r="O268" s="12"/>
      <c r="P268" s="12"/>
      <c r="Q268" s="12"/>
      <c r="R268" s="12"/>
      <c r="S268" s="12"/>
    </row>
    <row r="269" spans="2:19" x14ac:dyDescent="0.25">
      <c r="B269" s="12"/>
      <c r="C269" s="9"/>
      <c r="D269" s="9"/>
      <c r="E269" s="9"/>
      <c r="F269" s="9"/>
      <c r="G269" s="9"/>
      <c r="H269" s="9"/>
      <c r="I269" s="9"/>
      <c r="J269" s="9"/>
      <c r="K269" s="12"/>
      <c r="L269" s="12"/>
      <c r="M269" s="12"/>
      <c r="N269" s="12"/>
      <c r="O269" s="12"/>
      <c r="P269" s="12"/>
      <c r="Q269" s="12"/>
      <c r="R269" s="12"/>
      <c r="S269" s="12"/>
    </row>
    <row r="270" spans="2:19" x14ac:dyDescent="0.25">
      <c r="B270" s="12"/>
      <c r="C270" s="9"/>
      <c r="D270" s="9"/>
      <c r="E270" s="9"/>
      <c r="F270" s="9"/>
      <c r="G270" s="9"/>
      <c r="H270" s="9"/>
      <c r="I270" s="9"/>
      <c r="J270" s="9"/>
      <c r="K270" s="12"/>
      <c r="L270" s="12"/>
      <c r="M270" s="12"/>
      <c r="N270" s="12"/>
      <c r="O270" s="12"/>
      <c r="P270" s="12"/>
      <c r="Q270" s="12"/>
      <c r="R270" s="12"/>
      <c r="S270" s="12"/>
    </row>
    <row r="271" spans="2:19" x14ac:dyDescent="0.25">
      <c r="B271" s="12"/>
      <c r="C271" s="9"/>
      <c r="D271" s="9"/>
      <c r="E271" s="9"/>
      <c r="F271" s="9"/>
      <c r="G271" s="9"/>
      <c r="H271" s="9"/>
      <c r="I271" s="9"/>
      <c r="J271" s="9"/>
      <c r="K271" s="12"/>
      <c r="L271" s="12"/>
      <c r="M271" s="12"/>
      <c r="N271" s="12"/>
      <c r="O271" s="12"/>
      <c r="P271" s="12"/>
      <c r="Q271" s="12"/>
      <c r="R271" s="12"/>
      <c r="S271" s="12"/>
    </row>
    <row r="272" spans="2:19" ht="13" x14ac:dyDescent="0.3">
      <c r="B272" s="16"/>
      <c r="C272" s="9"/>
      <c r="D272" s="9"/>
      <c r="E272" s="9"/>
      <c r="F272" s="9"/>
      <c r="G272" s="9"/>
      <c r="H272" s="9"/>
      <c r="I272" s="9"/>
      <c r="J272" s="9"/>
      <c r="K272" s="12"/>
      <c r="L272" s="12"/>
      <c r="M272" s="12"/>
      <c r="N272" s="12"/>
      <c r="O272" s="12"/>
      <c r="P272" s="12"/>
      <c r="Q272" s="12"/>
      <c r="R272" s="12"/>
      <c r="S272" s="12"/>
    </row>
    <row r="273" spans="2:19" x14ac:dyDescent="0.25">
      <c r="B273" s="12"/>
      <c r="C273" s="9"/>
      <c r="D273" s="9"/>
      <c r="E273" s="9"/>
      <c r="F273" s="9"/>
      <c r="G273" s="9"/>
      <c r="H273" s="9"/>
      <c r="I273" s="9"/>
      <c r="J273" s="9"/>
      <c r="K273" s="12"/>
      <c r="L273" s="12"/>
      <c r="M273" s="12"/>
      <c r="N273" s="12"/>
      <c r="O273" s="12"/>
      <c r="P273" s="12"/>
      <c r="Q273" s="12"/>
      <c r="R273" s="12"/>
      <c r="S273" s="12"/>
    </row>
    <row r="274" spans="2:19" x14ac:dyDescent="0.25">
      <c r="B274" s="13"/>
      <c r="C274" s="9"/>
      <c r="D274" s="9"/>
      <c r="E274" s="9"/>
      <c r="F274" s="9"/>
      <c r="G274" s="9"/>
      <c r="H274" s="9"/>
      <c r="I274" s="9"/>
      <c r="J274" s="9"/>
      <c r="K274" s="12"/>
      <c r="L274" s="12"/>
      <c r="M274" s="12"/>
      <c r="N274" s="12"/>
      <c r="O274" s="12"/>
      <c r="P274" s="12"/>
      <c r="Q274" s="12"/>
      <c r="R274" s="12"/>
      <c r="S274" s="12"/>
    </row>
    <row r="275" spans="2:19" x14ac:dyDescent="0.25">
      <c r="B275" s="13"/>
      <c r="C275" s="9"/>
      <c r="D275" s="9"/>
      <c r="E275" s="9"/>
      <c r="F275" s="9"/>
      <c r="G275" s="9"/>
      <c r="H275" s="9"/>
      <c r="I275" s="9"/>
      <c r="J275" s="9"/>
      <c r="K275" s="12"/>
      <c r="L275" s="12"/>
      <c r="M275" s="12"/>
      <c r="N275" s="12"/>
      <c r="O275" s="12"/>
      <c r="P275" s="12"/>
      <c r="Q275" s="12"/>
      <c r="R275" s="12"/>
      <c r="S275" s="12"/>
    </row>
    <row r="276" spans="2:19" x14ac:dyDescent="0.25">
      <c r="B276" s="13"/>
      <c r="C276" s="9"/>
      <c r="D276" s="9"/>
      <c r="E276" s="9"/>
      <c r="F276" s="9"/>
      <c r="G276" s="9"/>
      <c r="H276" s="9"/>
      <c r="I276" s="9"/>
      <c r="J276" s="9"/>
      <c r="K276" s="12"/>
      <c r="L276" s="12"/>
      <c r="M276" s="12"/>
      <c r="N276" s="12"/>
      <c r="O276" s="12"/>
      <c r="P276" s="12"/>
      <c r="Q276" s="12"/>
      <c r="R276" s="12"/>
      <c r="S276" s="12"/>
    </row>
    <row r="277" spans="2:19" x14ac:dyDescent="0.25">
      <c r="B277" s="13"/>
      <c r="C277" s="9"/>
      <c r="D277" s="9"/>
      <c r="E277" s="9"/>
      <c r="F277" s="9"/>
      <c r="G277" s="9"/>
      <c r="H277" s="9"/>
      <c r="I277" s="9"/>
      <c r="J277" s="9"/>
      <c r="K277" s="12"/>
      <c r="L277" s="12"/>
      <c r="M277" s="12"/>
      <c r="N277" s="12"/>
      <c r="O277" s="12"/>
      <c r="P277" s="12"/>
      <c r="Q277" s="12"/>
      <c r="R277" s="12"/>
      <c r="S277" s="12"/>
    </row>
    <row r="278" spans="2:19" x14ac:dyDescent="0.25">
      <c r="B278" s="13"/>
      <c r="C278" s="9"/>
      <c r="D278" s="9"/>
      <c r="E278" s="9"/>
      <c r="F278" s="9"/>
      <c r="G278" s="9"/>
      <c r="H278" s="9"/>
      <c r="I278" s="9"/>
      <c r="J278" s="9"/>
      <c r="K278" s="12"/>
      <c r="L278" s="12"/>
      <c r="M278" s="12"/>
      <c r="N278" s="12"/>
      <c r="O278" s="12"/>
      <c r="P278" s="12"/>
      <c r="Q278" s="12"/>
      <c r="R278" s="12"/>
      <c r="S278" s="12"/>
    </row>
    <row r="279" spans="2:19" x14ac:dyDescent="0.25">
      <c r="B279" s="13"/>
      <c r="C279" s="9"/>
      <c r="D279" s="9"/>
      <c r="E279" s="9"/>
      <c r="F279" s="9"/>
      <c r="G279" s="9"/>
      <c r="H279" s="9"/>
      <c r="I279" s="9"/>
      <c r="J279" s="9"/>
      <c r="K279" s="12"/>
      <c r="L279" s="12"/>
      <c r="M279" s="12"/>
      <c r="N279" s="12"/>
      <c r="O279" s="12"/>
      <c r="P279" s="12"/>
      <c r="Q279" s="12"/>
      <c r="R279" s="12"/>
      <c r="S279" s="12"/>
    </row>
    <row r="280" spans="2:19" x14ac:dyDescent="0.25">
      <c r="B280" s="13"/>
      <c r="C280" s="9"/>
      <c r="D280" s="9"/>
      <c r="E280" s="9"/>
      <c r="F280" s="9"/>
      <c r="G280" s="9"/>
      <c r="H280" s="9"/>
      <c r="I280" s="9"/>
      <c r="J280" s="9"/>
      <c r="K280" s="12"/>
      <c r="L280" s="12"/>
      <c r="M280" s="12"/>
      <c r="N280" s="12"/>
      <c r="O280" s="12"/>
      <c r="P280" s="12"/>
      <c r="Q280" s="12"/>
      <c r="R280" s="12"/>
      <c r="S280" s="12"/>
    </row>
    <row r="281" spans="2:19" x14ac:dyDescent="0.25">
      <c r="B281" s="13"/>
      <c r="C281" s="9"/>
      <c r="D281" s="9"/>
      <c r="E281" s="9"/>
      <c r="F281" s="9"/>
      <c r="G281" s="9"/>
      <c r="H281" s="9"/>
      <c r="I281" s="9"/>
      <c r="J281" s="9"/>
      <c r="K281" s="12"/>
      <c r="L281" s="12"/>
      <c r="M281" s="12"/>
      <c r="N281" s="12"/>
      <c r="O281" s="12"/>
      <c r="P281" s="12"/>
      <c r="Q281" s="12"/>
      <c r="R281" s="12"/>
      <c r="S281" s="12"/>
    </row>
    <row r="282" spans="2:19" x14ac:dyDescent="0.25">
      <c r="B282" s="13"/>
      <c r="C282" s="9"/>
      <c r="D282" s="9"/>
      <c r="E282" s="9"/>
      <c r="F282" s="9"/>
      <c r="G282" s="9"/>
      <c r="H282" s="9"/>
      <c r="I282" s="9"/>
      <c r="J282" s="9"/>
      <c r="K282" s="12"/>
      <c r="L282" s="12"/>
      <c r="M282" s="12"/>
      <c r="N282" s="12"/>
      <c r="O282" s="12"/>
      <c r="P282" s="12"/>
      <c r="Q282" s="12"/>
      <c r="R282" s="12"/>
      <c r="S282" s="12"/>
    </row>
    <row r="283" spans="2:19" x14ac:dyDescent="0.25">
      <c r="B283" s="13"/>
      <c r="C283" s="9"/>
      <c r="D283" s="9"/>
      <c r="E283" s="9"/>
      <c r="F283" s="9"/>
      <c r="G283" s="9"/>
      <c r="H283" s="9"/>
      <c r="I283" s="9"/>
      <c r="J283" s="9"/>
      <c r="K283" s="12"/>
      <c r="L283" s="12"/>
      <c r="M283" s="12"/>
      <c r="N283" s="12"/>
      <c r="O283" s="12"/>
      <c r="P283" s="12"/>
      <c r="Q283" s="12"/>
      <c r="R283" s="12"/>
      <c r="S283" s="12"/>
    </row>
    <row r="284" spans="2:19" x14ac:dyDescent="0.25">
      <c r="B284" s="13"/>
      <c r="C284" s="9"/>
      <c r="D284" s="9"/>
      <c r="E284" s="9"/>
      <c r="F284" s="9"/>
      <c r="G284" s="9"/>
      <c r="H284" s="9"/>
      <c r="I284" s="9"/>
      <c r="J284" s="9"/>
      <c r="K284" s="12"/>
      <c r="L284" s="12"/>
      <c r="M284" s="12"/>
      <c r="N284" s="12"/>
      <c r="O284" s="12"/>
      <c r="P284" s="12"/>
      <c r="Q284" s="12"/>
      <c r="R284" s="12"/>
      <c r="S284" s="12"/>
    </row>
    <row r="285" spans="2:19" x14ac:dyDescent="0.25">
      <c r="B285" s="13"/>
      <c r="C285" s="9"/>
      <c r="D285" s="9"/>
      <c r="E285" s="9"/>
      <c r="F285" s="9"/>
      <c r="G285" s="9"/>
      <c r="H285" s="9"/>
      <c r="I285" s="9"/>
      <c r="J285" s="9"/>
      <c r="K285" s="12"/>
      <c r="L285" s="12"/>
      <c r="M285" s="12"/>
      <c r="N285" s="12"/>
      <c r="O285" s="12"/>
      <c r="P285" s="12"/>
      <c r="Q285" s="12"/>
      <c r="R285" s="12"/>
      <c r="S285" s="12"/>
    </row>
    <row r="286" spans="2:19" x14ac:dyDescent="0.25">
      <c r="B286" s="13"/>
      <c r="C286" s="9"/>
      <c r="D286" s="9"/>
      <c r="E286" s="9"/>
      <c r="F286" s="9"/>
      <c r="G286" s="9"/>
      <c r="H286" s="9"/>
      <c r="I286" s="9"/>
      <c r="J286" s="9"/>
      <c r="K286" s="12"/>
      <c r="L286" s="12"/>
      <c r="M286" s="12"/>
      <c r="N286" s="12"/>
      <c r="O286" s="12"/>
      <c r="P286" s="12"/>
      <c r="Q286" s="12"/>
      <c r="R286" s="12"/>
      <c r="S286" s="12"/>
    </row>
    <row r="287" spans="2:19" x14ac:dyDescent="0.25">
      <c r="B287" s="13"/>
      <c r="C287" s="9"/>
      <c r="D287" s="9"/>
      <c r="E287" s="9"/>
      <c r="F287" s="9"/>
      <c r="G287" s="9"/>
      <c r="H287" s="9"/>
      <c r="I287" s="9"/>
      <c r="J287" s="9"/>
      <c r="K287" s="12"/>
      <c r="L287" s="12"/>
      <c r="M287" s="12"/>
      <c r="N287" s="12"/>
      <c r="O287" s="12"/>
      <c r="P287" s="12"/>
      <c r="Q287" s="12"/>
      <c r="R287" s="12"/>
      <c r="S287" s="12"/>
    </row>
    <row r="288" spans="2:19" x14ac:dyDescent="0.25">
      <c r="B288" s="12"/>
      <c r="C288" s="9"/>
      <c r="D288" s="9"/>
      <c r="E288" s="9"/>
      <c r="F288" s="9"/>
      <c r="G288" s="9"/>
      <c r="H288" s="9"/>
      <c r="I288" s="9"/>
      <c r="J288" s="9"/>
      <c r="K288" s="12"/>
      <c r="L288" s="12"/>
      <c r="M288" s="12"/>
      <c r="N288" s="12"/>
      <c r="O288" s="12"/>
      <c r="P288" s="12"/>
      <c r="Q288" s="12"/>
      <c r="R288" s="12"/>
      <c r="S288" s="12"/>
    </row>
    <row r="289" spans="2:19" x14ac:dyDescent="0.25">
      <c r="B289" s="12"/>
      <c r="C289" s="9"/>
      <c r="D289" s="9"/>
      <c r="E289" s="9"/>
      <c r="F289" s="9"/>
      <c r="G289" s="9"/>
      <c r="H289" s="9"/>
      <c r="I289" s="9"/>
      <c r="J289" s="9"/>
      <c r="K289" s="12"/>
      <c r="L289" s="12"/>
      <c r="M289" s="12"/>
      <c r="N289" s="12"/>
      <c r="O289" s="12"/>
      <c r="P289" s="12"/>
      <c r="Q289" s="12"/>
      <c r="R289" s="12"/>
      <c r="S289" s="12"/>
    </row>
    <row r="290" spans="2:19" x14ac:dyDescent="0.25">
      <c r="B290" s="12"/>
      <c r="C290" s="9"/>
      <c r="D290" s="9"/>
      <c r="E290" s="9"/>
      <c r="F290" s="9"/>
      <c r="G290" s="9"/>
      <c r="H290" s="9"/>
      <c r="I290" s="9"/>
      <c r="J290" s="9"/>
      <c r="K290" s="12"/>
      <c r="L290" s="12"/>
      <c r="M290" s="12"/>
      <c r="N290" s="12"/>
      <c r="O290" s="12"/>
      <c r="P290" s="12"/>
      <c r="Q290" s="12"/>
      <c r="R290" s="12"/>
      <c r="S290" s="12"/>
    </row>
    <row r="291" spans="2:19" ht="13" x14ac:dyDescent="0.3">
      <c r="B291" s="16"/>
      <c r="C291" s="9"/>
      <c r="D291" s="9"/>
      <c r="E291" s="9"/>
      <c r="F291" s="9"/>
      <c r="G291" s="9"/>
      <c r="H291" s="9"/>
      <c r="I291" s="9"/>
      <c r="J291" s="9"/>
      <c r="K291" s="12"/>
      <c r="L291" s="12"/>
      <c r="M291" s="12"/>
      <c r="N291" s="12"/>
      <c r="O291" s="12"/>
      <c r="P291" s="12"/>
      <c r="Q291" s="12"/>
      <c r="R291" s="12"/>
      <c r="S291" s="12"/>
    </row>
    <row r="292" spans="2:19" x14ac:dyDescent="0.25">
      <c r="B292" s="12"/>
      <c r="C292" s="9"/>
      <c r="D292" s="9"/>
      <c r="E292" s="9"/>
      <c r="F292" s="9"/>
      <c r="G292" s="9"/>
      <c r="H292" s="9"/>
      <c r="I292" s="9"/>
      <c r="J292" s="9"/>
      <c r="K292" s="12"/>
      <c r="L292" s="12"/>
      <c r="M292" s="12"/>
      <c r="N292" s="12"/>
      <c r="O292" s="12"/>
      <c r="P292" s="12"/>
      <c r="Q292" s="12"/>
      <c r="R292" s="12"/>
      <c r="S292" s="12"/>
    </row>
    <row r="293" spans="2:19" x14ac:dyDescent="0.25">
      <c r="B293" s="13"/>
      <c r="C293" s="9"/>
      <c r="D293" s="9"/>
      <c r="E293" s="9"/>
      <c r="F293" s="9"/>
      <c r="G293" s="9"/>
      <c r="H293" s="9"/>
      <c r="I293" s="9"/>
      <c r="J293" s="9"/>
      <c r="K293" s="12"/>
      <c r="L293" s="12"/>
      <c r="M293" s="12"/>
      <c r="N293" s="12"/>
      <c r="O293" s="12"/>
      <c r="P293" s="12"/>
      <c r="Q293" s="12"/>
      <c r="R293" s="12"/>
      <c r="S293" s="12"/>
    </row>
    <row r="294" spans="2:19" x14ac:dyDescent="0.25">
      <c r="B294" s="13"/>
      <c r="C294" s="9"/>
      <c r="D294" s="9"/>
      <c r="E294" s="9"/>
      <c r="F294" s="9"/>
      <c r="G294" s="9"/>
      <c r="H294" s="9"/>
      <c r="I294" s="9"/>
      <c r="J294" s="9"/>
      <c r="K294" s="12"/>
      <c r="L294" s="12"/>
      <c r="M294" s="12"/>
      <c r="N294" s="12"/>
      <c r="O294" s="12"/>
      <c r="P294" s="12"/>
      <c r="Q294" s="12"/>
      <c r="R294" s="12"/>
      <c r="S294" s="12"/>
    </row>
    <row r="295" spans="2:19" x14ac:dyDescent="0.25">
      <c r="B295" s="13"/>
      <c r="C295" s="9"/>
      <c r="D295" s="9"/>
      <c r="E295" s="9"/>
      <c r="F295" s="9"/>
      <c r="G295" s="9"/>
      <c r="H295" s="9"/>
      <c r="I295" s="9"/>
      <c r="J295" s="9"/>
      <c r="K295" s="12"/>
      <c r="L295" s="12"/>
      <c r="M295" s="12"/>
      <c r="N295" s="12"/>
      <c r="O295" s="12"/>
      <c r="P295" s="12"/>
      <c r="Q295" s="12"/>
      <c r="R295" s="12"/>
      <c r="S295" s="12"/>
    </row>
    <row r="296" spans="2:19" x14ac:dyDescent="0.25">
      <c r="B296" s="13"/>
      <c r="C296" s="9"/>
      <c r="D296" s="9"/>
      <c r="E296" s="9"/>
      <c r="F296" s="9"/>
      <c r="G296" s="9"/>
      <c r="H296" s="9"/>
      <c r="I296" s="9"/>
      <c r="J296" s="9"/>
      <c r="K296" s="12"/>
      <c r="L296" s="12"/>
      <c r="M296" s="12"/>
      <c r="N296" s="12"/>
      <c r="O296" s="12"/>
      <c r="P296" s="12"/>
      <c r="Q296" s="12"/>
      <c r="R296" s="12"/>
      <c r="S296" s="12"/>
    </row>
    <row r="297" spans="2:19" x14ac:dyDescent="0.25">
      <c r="B297" s="13"/>
      <c r="C297" s="9"/>
      <c r="D297" s="9"/>
      <c r="E297" s="9"/>
      <c r="F297" s="9"/>
      <c r="G297" s="9"/>
      <c r="H297" s="9"/>
      <c r="I297" s="9"/>
      <c r="J297" s="9"/>
      <c r="K297" s="12"/>
      <c r="L297" s="12"/>
      <c r="M297" s="12"/>
      <c r="N297" s="12"/>
      <c r="O297" s="12"/>
      <c r="P297" s="12"/>
      <c r="Q297" s="12"/>
      <c r="R297" s="12"/>
      <c r="S297" s="12"/>
    </row>
    <row r="298" spans="2:19" x14ac:dyDescent="0.25">
      <c r="B298" s="13"/>
      <c r="C298" s="9"/>
      <c r="D298" s="9"/>
      <c r="E298" s="9"/>
      <c r="F298" s="9"/>
      <c r="G298" s="9"/>
      <c r="H298" s="9"/>
      <c r="I298" s="9"/>
      <c r="J298" s="9"/>
      <c r="K298" s="12"/>
      <c r="L298" s="12"/>
      <c r="M298" s="12"/>
      <c r="N298" s="12"/>
      <c r="O298" s="12"/>
      <c r="P298" s="12"/>
      <c r="Q298" s="12"/>
      <c r="R298" s="12"/>
      <c r="S298" s="12"/>
    </row>
    <row r="299" spans="2:19" x14ac:dyDescent="0.25">
      <c r="B299" s="13"/>
      <c r="C299" s="9"/>
      <c r="D299" s="9"/>
      <c r="E299" s="9"/>
      <c r="F299" s="9"/>
      <c r="G299" s="9"/>
      <c r="H299" s="9"/>
      <c r="I299" s="9"/>
      <c r="J299" s="9"/>
      <c r="K299" s="12"/>
      <c r="L299" s="12"/>
      <c r="M299" s="12"/>
      <c r="N299" s="12"/>
      <c r="O299" s="12"/>
      <c r="P299" s="12"/>
      <c r="Q299" s="12"/>
      <c r="R299" s="12"/>
      <c r="S299" s="12"/>
    </row>
    <row r="300" spans="2:19" x14ac:dyDescent="0.25">
      <c r="B300" s="13"/>
      <c r="C300" s="9"/>
      <c r="D300" s="9"/>
      <c r="E300" s="9"/>
      <c r="F300" s="9"/>
      <c r="G300" s="9"/>
      <c r="H300" s="9"/>
      <c r="I300" s="9"/>
      <c r="J300" s="9"/>
      <c r="K300" s="12"/>
      <c r="L300" s="12"/>
      <c r="M300" s="12"/>
      <c r="N300" s="12"/>
      <c r="O300" s="12"/>
      <c r="P300" s="12"/>
      <c r="Q300" s="12"/>
      <c r="R300" s="12"/>
      <c r="S300" s="12"/>
    </row>
    <row r="301" spans="2:19" x14ac:dyDescent="0.25">
      <c r="B301" s="13"/>
      <c r="C301" s="9"/>
      <c r="D301" s="9"/>
      <c r="E301" s="9"/>
      <c r="F301" s="9"/>
      <c r="G301" s="9"/>
      <c r="H301" s="9"/>
      <c r="I301" s="9"/>
      <c r="J301" s="9"/>
      <c r="K301" s="12"/>
      <c r="L301" s="12"/>
      <c r="M301" s="12"/>
      <c r="N301" s="12"/>
      <c r="O301" s="12"/>
      <c r="P301" s="12"/>
      <c r="Q301" s="12"/>
      <c r="R301" s="12"/>
      <c r="S301" s="12"/>
    </row>
    <row r="302" spans="2:19" x14ac:dyDescent="0.25">
      <c r="B302" s="13"/>
      <c r="C302" s="9"/>
      <c r="D302" s="9"/>
      <c r="E302" s="9"/>
      <c r="F302" s="9"/>
      <c r="G302" s="9"/>
      <c r="H302" s="9"/>
      <c r="I302" s="9"/>
      <c r="J302" s="9"/>
      <c r="K302" s="12"/>
      <c r="L302" s="12"/>
      <c r="M302" s="12"/>
      <c r="N302" s="12"/>
      <c r="O302" s="12"/>
      <c r="P302" s="12"/>
      <c r="Q302" s="12"/>
      <c r="R302" s="12"/>
      <c r="S302" s="12"/>
    </row>
    <row r="303" spans="2:19" x14ac:dyDescent="0.25">
      <c r="B303" s="13"/>
      <c r="C303" s="9"/>
      <c r="D303" s="9"/>
      <c r="E303" s="9"/>
      <c r="F303" s="9"/>
      <c r="G303" s="9"/>
      <c r="H303" s="9"/>
      <c r="I303" s="9"/>
      <c r="J303" s="9"/>
      <c r="K303" s="12"/>
      <c r="L303" s="12"/>
      <c r="M303" s="12"/>
      <c r="N303" s="12"/>
      <c r="O303" s="12"/>
      <c r="P303" s="12"/>
      <c r="Q303" s="12"/>
      <c r="R303" s="12"/>
      <c r="S303" s="12"/>
    </row>
    <row r="304" spans="2:19" x14ac:dyDescent="0.25">
      <c r="B304" s="13"/>
      <c r="C304" s="9"/>
      <c r="D304" s="9"/>
      <c r="E304" s="9"/>
      <c r="F304" s="9"/>
      <c r="G304" s="9"/>
      <c r="H304" s="9"/>
      <c r="I304" s="9"/>
      <c r="J304" s="9"/>
      <c r="K304" s="12"/>
      <c r="L304" s="12"/>
      <c r="M304" s="12"/>
      <c r="N304" s="12"/>
      <c r="O304" s="12"/>
      <c r="P304" s="12"/>
      <c r="Q304" s="12"/>
      <c r="R304" s="12"/>
      <c r="S304" s="12"/>
    </row>
    <row r="305" spans="2:19" x14ac:dyDescent="0.25">
      <c r="B305" s="13"/>
      <c r="C305" s="9"/>
      <c r="D305" s="9"/>
      <c r="E305" s="9"/>
      <c r="F305" s="9"/>
      <c r="G305" s="9"/>
      <c r="H305" s="9"/>
      <c r="I305" s="9"/>
      <c r="J305" s="9"/>
      <c r="K305" s="12"/>
      <c r="L305" s="12"/>
      <c r="M305" s="12"/>
      <c r="N305" s="12"/>
      <c r="O305" s="12"/>
      <c r="P305" s="12"/>
      <c r="Q305" s="12"/>
      <c r="R305" s="12"/>
      <c r="S305" s="12"/>
    </row>
    <row r="306" spans="2:19" x14ac:dyDescent="0.25">
      <c r="B306" s="13"/>
      <c r="C306" s="9"/>
      <c r="D306" s="9"/>
      <c r="E306" s="9"/>
      <c r="F306" s="9"/>
      <c r="G306" s="9"/>
      <c r="H306" s="9"/>
      <c r="I306" s="9"/>
      <c r="J306" s="9"/>
      <c r="K306" s="12"/>
      <c r="L306" s="12"/>
      <c r="M306" s="12"/>
      <c r="N306" s="12"/>
      <c r="O306" s="12"/>
      <c r="P306" s="12"/>
      <c r="Q306" s="12"/>
      <c r="R306" s="12"/>
      <c r="S306" s="12"/>
    </row>
    <row r="307" spans="2:19" x14ac:dyDescent="0.25">
      <c r="B307" s="12"/>
      <c r="C307" s="9"/>
      <c r="D307" s="9"/>
      <c r="E307" s="9"/>
      <c r="F307" s="9"/>
      <c r="G307" s="9"/>
      <c r="H307" s="9"/>
      <c r="I307" s="9"/>
      <c r="J307" s="9"/>
      <c r="K307" s="12"/>
      <c r="L307" s="12"/>
      <c r="M307" s="12"/>
      <c r="N307" s="12"/>
      <c r="O307" s="12"/>
      <c r="P307" s="12"/>
      <c r="Q307" s="12"/>
      <c r="R307" s="12"/>
      <c r="S307" s="12"/>
    </row>
    <row r="308" spans="2:19" x14ac:dyDescent="0.25">
      <c r="B308" s="12"/>
      <c r="C308" s="9"/>
      <c r="D308" s="9"/>
      <c r="E308" s="9"/>
      <c r="F308" s="9"/>
      <c r="G308" s="9"/>
      <c r="H308" s="9"/>
      <c r="I308" s="9"/>
      <c r="J308" s="9"/>
      <c r="K308" s="12"/>
      <c r="L308" s="12"/>
      <c r="M308" s="12"/>
      <c r="N308" s="12"/>
      <c r="O308" s="12"/>
      <c r="P308" s="12"/>
      <c r="Q308" s="12"/>
      <c r="R308" s="12"/>
      <c r="S308" s="12"/>
    </row>
    <row r="309" spans="2:19" x14ac:dyDescent="0.25">
      <c r="B309" s="12"/>
      <c r="C309" s="9"/>
      <c r="D309" s="9"/>
      <c r="E309" s="9"/>
      <c r="F309" s="9"/>
      <c r="G309" s="9"/>
      <c r="H309" s="9"/>
      <c r="I309" s="9"/>
      <c r="J309" s="9"/>
      <c r="K309" s="12"/>
      <c r="L309" s="12"/>
      <c r="M309" s="12"/>
      <c r="N309" s="12"/>
      <c r="O309" s="12"/>
      <c r="P309" s="12"/>
      <c r="Q309" s="12"/>
      <c r="R309" s="12"/>
      <c r="S309" s="12"/>
    </row>
    <row r="310" spans="2:19" ht="13" x14ac:dyDescent="0.3">
      <c r="B310" s="14"/>
      <c r="C310" s="9"/>
      <c r="D310" s="9"/>
      <c r="E310" s="8"/>
      <c r="F310" s="8"/>
      <c r="G310" s="9"/>
      <c r="H310" s="9"/>
      <c r="I310" s="9"/>
      <c r="J310" s="9"/>
      <c r="K310" s="12"/>
      <c r="L310" s="12"/>
      <c r="M310" s="12"/>
      <c r="N310" s="12"/>
      <c r="O310" s="12"/>
      <c r="P310" s="12"/>
      <c r="Q310" s="12"/>
      <c r="R310" s="12"/>
      <c r="S310" s="12"/>
    </row>
    <row r="311" spans="2:19" ht="13" x14ac:dyDescent="0.3">
      <c r="B311" s="15"/>
      <c r="C311" s="8"/>
      <c r="D311" s="12"/>
      <c r="E311" s="8"/>
      <c r="F311" s="8"/>
      <c r="G311" s="9"/>
      <c r="H311" s="9"/>
      <c r="I311" s="9"/>
      <c r="J311" s="9"/>
      <c r="K311" s="12"/>
      <c r="L311" s="12"/>
      <c r="M311" s="12"/>
      <c r="N311" s="12"/>
      <c r="O311" s="12"/>
      <c r="P311" s="12"/>
      <c r="Q311" s="12"/>
      <c r="R311" s="12"/>
      <c r="S311" s="12"/>
    </row>
    <row r="312" spans="2:19" ht="13" x14ac:dyDescent="0.3">
      <c r="B312" s="12"/>
      <c r="C312" s="8"/>
      <c r="D312" s="12"/>
      <c r="E312" s="9"/>
      <c r="F312" s="9"/>
      <c r="G312" s="9"/>
      <c r="H312" s="9"/>
      <c r="I312" s="9"/>
      <c r="J312" s="9"/>
      <c r="K312" s="12"/>
      <c r="L312" s="12"/>
      <c r="M312" s="12"/>
      <c r="N312" s="12"/>
      <c r="O312" s="12"/>
      <c r="P312" s="12"/>
      <c r="Q312" s="12"/>
      <c r="R312" s="12"/>
      <c r="S312" s="12"/>
    </row>
    <row r="313" spans="2:19" ht="13" x14ac:dyDescent="0.3">
      <c r="B313" s="16"/>
      <c r="C313" s="9"/>
      <c r="D313" s="9"/>
      <c r="E313" s="9"/>
      <c r="F313" s="9"/>
      <c r="G313" s="9"/>
      <c r="H313" s="9"/>
      <c r="I313" s="9"/>
      <c r="J313" s="9"/>
      <c r="K313" s="12"/>
      <c r="L313" s="12"/>
      <c r="M313" s="12"/>
      <c r="N313" s="12"/>
      <c r="O313" s="12"/>
      <c r="P313" s="12"/>
      <c r="Q313" s="12"/>
      <c r="R313" s="12"/>
      <c r="S313" s="12"/>
    </row>
    <row r="314" spans="2:19" x14ac:dyDescent="0.25">
      <c r="B314" s="12"/>
      <c r="C314" s="9"/>
      <c r="D314" s="9"/>
      <c r="E314" s="9"/>
      <c r="F314" s="9"/>
      <c r="G314" s="9"/>
      <c r="H314" s="9"/>
      <c r="I314" s="9"/>
      <c r="J314" s="9"/>
      <c r="K314" s="12"/>
      <c r="L314" s="12"/>
      <c r="M314" s="12"/>
      <c r="N314" s="12"/>
      <c r="O314" s="12"/>
      <c r="P314" s="12"/>
      <c r="Q314" s="12"/>
      <c r="R314" s="12"/>
      <c r="S314" s="12"/>
    </row>
    <row r="315" spans="2:19" x14ac:dyDescent="0.25">
      <c r="B315" s="13"/>
      <c r="C315" s="9"/>
      <c r="D315" s="9"/>
      <c r="E315" s="9"/>
      <c r="F315" s="9"/>
      <c r="G315" s="9"/>
      <c r="H315" s="9"/>
      <c r="I315" s="9"/>
      <c r="J315" s="9"/>
      <c r="K315" s="12"/>
      <c r="L315" s="12"/>
      <c r="M315" s="12"/>
      <c r="N315" s="12"/>
      <c r="O315" s="12"/>
      <c r="P315" s="12"/>
      <c r="Q315" s="12"/>
      <c r="R315" s="12"/>
      <c r="S315" s="12"/>
    </row>
    <row r="316" spans="2:19" x14ac:dyDescent="0.25">
      <c r="B316" s="13"/>
      <c r="C316" s="9"/>
      <c r="D316" s="9"/>
      <c r="E316" s="9"/>
      <c r="F316" s="9"/>
      <c r="G316" s="9"/>
      <c r="H316" s="9"/>
      <c r="I316" s="9"/>
      <c r="J316" s="9"/>
      <c r="K316" s="12"/>
      <c r="L316" s="12"/>
      <c r="M316" s="12"/>
      <c r="N316" s="12"/>
      <c r="O316" s="12"/>
      <c r="P316" s="12"/>
      <c r="Q316" s="12"/>
      <c r="R316" s="12"/>
      <c r="S316" s="12"/>
    </row>
    <row r="317" spans="2:19" x14ac:dyDescent="0.25">
      <c r="B317" s="13"/>
      <c r="C317" s="9"/>
      <c r="D317" s="9"/>
      <c r="E317" s="9"/>
      <c r="F317" s="9"/>
      <c r="G317" s="9"/>
      <c r="H317" s="9"/>
      <c r="I317" s="9"/>
      <c r="J317" s="9"/>
      <c r="K317" s="12"/>
      <c r="L317" s="12"/>
      <c r="M317" s="12"/>
      <c r="N317" s="12"/>
      <c r="O317" s="12"/>
      <c r="P317" s="12"/>
      <c r="Q317" s="12"/>
      <c r="R317" s="12"/>
      <c r="S317" s="12"/>
    </row>
    <row r="318" spans="2:19" x14ac:dyDescent="0.25">
      <c r="B318" s="13"/>
      <c r="C318" s="9"/>
      <c r="D318" s="9"/>
      <c r="E318" s="9"/>
      <c r="F318" s="9"/>
      <c r="G318" s="9"/>
      <c r="H318" s="9"/>
      <c r="I318" s="9"/>
      <c r="J318" s="9"/>
      <c r="K318" s="12"/>
      <c r="L318" s="12"/>
      <c r="M318" s="12"/>
      <c r="N318" s="12"/>
      <c r="O318" s="12"/>
      <c r="P318" s="12"/>
      <c r="Q318" s="12"/>
      <c r="R318" s="12"/>
      <c r="S318" s="12"/>
    </row>
    <row r="319" spans="2:19" x14ac:dyDescent="0.25">
      <c r="B319" s="13"/>
      <c r="C319" s="9"/>
      <c r="D319" s="9"/>
      <c r="E319" s="9"/>
      <c r="F319" s="9"/>
      <c r="G319" s="9"/>
      <c r="H319" s="9"/>
      <c r="I319" s="9"/>
      <c r="J319" s="9"/>
      <c r="K319" s="12"/>
      <c r="L319" s="12"/>
      <c r="M319" s="12"/>
      <c r="N319" s="12"/>
      <c r="O319" s="12"/>
      <c r="P319" s="12"/>
      <c r="Q319" s="12"/>
      <c r="R319" s="12"/>
      <c r="S319" s="12"/>
    </row>
    <row r="320" spans="2:19" x14ac:dyDescent="0.25">
      <c r="B320" s="13"/>
      <c r="C320" s="9"/>
      <c r="D320" s="9"/>
      <c r="E320" s="9"/>
      <c r="F320" s="9"/>
      <c r="G320" s="9"/>
      <c r="H320" s="9"/>
      <c r="I320" s="9"/>
      <c r="J320" s="9"/>
      <c r="K320" s="12"/>
      <c r="L320" s="12"/>
      <c r="M320" s="12"/>
      <c r="N320" s="12"/>
      <c r="O320" s="12"/>
      <c r="P320" s="12"/>
      <c r="Q320" s="12"/>
      <c r="R320" s="12"/>
      <c r="S320" s="12"/>
    </row>
    <row r="321" spans="2:19" x14ac:dyDescent="0.25">
      <c r="B321" s="13"/>
      <c r="C321" s="9"/>
      <c r="D321" s="9"/>
      <c r="E321" s="9"/>
      <c r="F321" s="9"/>
      <c r="G321" s="9"/>
      <c r="H321" s="9"/>
      <c r="I321" s="9"/>
      <c r="J321" s="9"/>
      <c r="K321" s="12"/>
      <c r="L321" s="12"/>
      <c r="M321" s="12"/>
      <c r="N321" s="12"/>
      <c r="O321" s="12"/>
      <c r="P321" s="12"/>
      <c r="Q321" s="12"/>
      <c r="R321" s="12"/>
      <c r="S321" s="12"/>
    </row>
    <row r="322" spans="2:19" x14ac:dyDescent="0.25">
      <c r="B322" s="13"/>
      <c r="C322" s="9"/>
      <c r="D322" s="9"/>
      <c r="E322" s="9"/>
      <c r="F322" s="9"/>
      <c r="G322" s="9"/>
      <c r="H322" s="9"/>
      <c r="I322" s="9"/>
      <c r="J322" s="9"/>
      <c r="K322" s="12"/>
      <c r="L322" s="12"/>
      <c r="M322" s="12"/>
      <c r="N322" s="12"/>
      <c r="O322" s="12"/>
      <c r="P322" s="12"/>
      <c r="Q322" s="12"/>
      <c r="R322" s="12"/>
      <c r="S322" s="12"/>
    </row>
    <row r="323" spans="2:19" x14ac:dyDescent="0.25">
      <c r="B323" s="13"/>
      <c r="C323" s="9"/>
      <c r="D323" s="9"/>
      <c r="E323" s="9"/>
      <c r="F323" s="9"/>
      <c r="G323" s="9"/>
      <c r="H323" s="9"/>
      <c r="I323" s="9"/>
      <c r="J323" s="9"/>
      <c r="K323" s="12"/>
      <c r="L323" s="12"/>
      <c r="M323" s="12"/>
      <c r="N323" s="12"/>
      <c r="O323" s="12"/>
      <c r="P323" s="12"/>
      <c r="Q323" s="12"/>
      <c r="R323" s="12"/>
      <c r="S323" s="12"/>
    </row>
    <row r="324" spans="2:19" x14ac:dyDescent="0.25">
      <c r="B324" s="13"/>
      <c r="C324" s="9"/>
      <c r="D324" s="9"/>
      <c r="E324" s="9"/>
      <c r="F324" s="9"/>
      <c r="G324" s="9"/>
      <c r="H324" s="9"/>
      <c r="I324" s="9"/>
      <c r="J324" s="9"/>
      <c r="K324" s="12"/>
      <c r="L324" s="12"/>
      <c r="M324" s="12"/>
      <c r="N324" s="12"/>
      <c r="O324" s="12"/>
      <c r="P324" s="12"/>
      <c r="Q324" s="12"/>
      <c r="R324" s="12"/>
      <c r="S324" s="12"/>
    </row>
    <row r="325" spans="2:19" x14ac:dyDescent="0.25">
      <c r="B325" s="13"/>
      <c r="C325" s="9"/>
      <c r="D325" s="9"/>
      <c r="E325" s="9"/>
      <c r="F325" s="9"/>
      <c r="G325" s="9"/>
      <c r="H325" s="9"/>
      <c r="I325" s="9"/>
      <c r="J325" s="9"/>
      <c r="K325" s="12"/>
      <c r="L325" s="12"/>
      <c r="M325" s="12"/>
      <c r="N325" s="12"/>
      <c r="O325" s="12"/>
      <c r="P325" s="12"/>
      <c r="Q325" s="12"/>
      <c r="R325" s="12"/>
      <c r="S325" s="12"/>
    </row>
    <row r="326" spans="2:19" x14ac:dyDescent="0.25">
      <c r="B326" s="13"/>
      <c r="C326" s="9"/>
      <c r="D326" s="9"/>
      <c r="E326" s="9"/>
      <c r="F326" s="9"/>
      <c r="G326" s="9"/>
      <c r="H326" s="9"/>
      <c r="I326" s="9"/>
      <c r="J326" s="9"/>
      <c r="K326" s="12"/>
      <c r="L326" s="12"/>
      <c r="M326" s="12"/>
      <c r="N326" s="12"/>
      <c r="O326" s="12"/>
      <c r="P326" s="12"/>
      <c r="Q326" s="12"/>
      <c r="R326" s="12"/>
      <c r="S326" s="12"/>
    </row>
    <row r="327" spans="2:19" x14ac:dyDescent="0.25">
      <c r="B327" s="13"/>
      <c r="C327" s="9"/>
      <c r="D327" s="9"/>
      <c r="E327" s="9"/>
      <c r="F327" s="9"/>
      <c r="G327" s="9"/>
      <c r="H327" s="9"/>
      <c r="I327" s="9"/>
      <c r="J327" s="9"/>
      <c r="K327" s="12"/>
      <c r="L327" s="12"/>
      <c r="M327" s="12"/>
      <c r="N327" s="12"/>
      <c r="O327" s="12"/>
      <c r="P327" s="12"/>
      <c r="Q327" s="12"/>
      <c r="R327" s="12"/>
      <c r="S327" s="12"/>
    </row>
    <row r="328" spans="2:19" x14ac:dyDescent="0.25">
      <c r="B328" s="13"/>
      <c r="C328" s="9"/>
      <c r="D328" s="9"/>
      <c r="E328" s="9"/>
      <c r="F328" s="9"/>
      <c r="G328" s="9"/>
      <c r="H328" s="9"/>
      <c r="I328" s="9"/>
      <c r="J328" s="9"/>
      <c r="K328" s="12"/>
      <c r="L328" s="12"/>
      <c r="M328" s="12"/>
      <c r="N328" s="12"/>
      <c r="O328" s="12"/>
      <c r="P328" s="12"/>
      <c r="Q328" s="12"/>
      <c r="R328" s="12"/>
      <c r="S328" s="12"/>
    </row>
    <row r="329" spans="2:19" x14ac:dyDescent="0.25">
      <c r="B329" s="12"/>
      <c r="C329" s="9"/>
      <c r="D329" s="9"/>
      <c r="E329" s="9"/>
      <c r="F329" s="9"/>
      <c r="G329" s="9"/>
      <c r="H329" s="9"/>
      <c r="I329" s="9"/>
      <c r="J329" s="9"/>
      <c r="K329" s="12"/>
      <c r="L329" s="12"/>
      <c r="M329" s="12"/>
      <c r="N329" s="12"/>
      <c r="O329" s="12"/>
      <c r="P329" s="12"/>
      <c r="Q329" s="12"/>
      <c r="R329" s="12"/>
      <c r="S329" s="12"/>
    </row>
    <row r="330" spans="2:19" x14ac:dyDescent="0.25">
      <c r="B330" s="12"/>
      <c r="C330" s="9"/>
      <c r="D330" s="9"/>
      <c r="E330" s="9"/>
      <c r="F330" s="9"/>
      <c r="G330" s="9"/>
      <c r="H330" s="9"/>
      <c r="I330" s="9"/>
      <c r="J330" s="9"/>
      <c r="K330" s="12"/>
      <c r="L330" s="12"/>
      <c r="M330" s="12"/>
      <c r="N330" s="12"/>
      <c r="O330" s="12"/>
      <c r="P330" s="12"/>
      <c r="Q330" s="12"/>
      <c r="R330" s="12"/>
      <c r="S330" s="12"/>
    </row>
    <row r="331" spans="2:19" x14ac:dyDescent="0.25">
      <c r="B331" s="12"/>
      <c r="C331" s="9"/>
      <c r="D331" s="9"/>
      <c r="E331" s="9"/>
      <c r="F331" s="9"/>
      <c r="G331" s="9"/>
      <c r="H331" s="9"/>
      <c r="I331" s="9"/>
      <c r="J331" s="9"/>
      <c r="K331" s="12"/>
      <c r="L331" s="12"/>
      <c r="M331" s="12"/>
      <c r="N331" s="12"/>
      <c r="O331" s="12"/>
      <c r="P331" s="12"/>
      <c r="Q331" s="12"/>
      <c r="R331" s="12"/>
      <c r="S331" s="12"/>
    </row>
    <row r="332" spans="2:19" ht="13" x14ac:dyDescent="0.3">
      <c r="B332" s="16"/>
      <c r="C332" s="9"/>
      <c r="D332" s="9"/>
      <c r="E332" s="9"/>
      <c r="F332" s="9"/>
      <c r="G332" s="9"/>
      <c r="H332" s="9"/>
      <c r="I332" s="9"/>
      <c r="J332" s="9"/>
      <c r="K332" s="12"/>
      <c r="L332" s="12"/>
      <c r="M332" s="12"/>
      <c r="N332" s="12"/>
      <c r="O332" s="12"/>
      <c r="P332" s="12"/>
      <c r="Q332" s="12"/>
      <c r="R332" s="12"/>
      <c r="S332" s="12"/>
    </row>
    <row r="333" spans="2:19" x14ac:dyDescent="0.25">
      <c r="B333" s="12"/>
      <c r="C333" s="9"/>
      <c r="D333" s="9"/>
      <c r="E333" s="9"/>
      <c r="F333" s="9"/>
      <c r="G333" s="9"/>
      <c r="H333" s="9"/>
      <c r="I333" s="9"/>
      <c r="J333" s="9"/>
      <c r="K333" s="12"/>
      <c r="L333" s="12"/>
      <c r="M333" s="12"/>
      <c r="N333" s="12"/>
      <c r="O333" s="12"/>
      <c r="P333" s="12"/>
      <c r="Q333" s="12"/>
      <c r="R333" s="12"/>
      <c r="S333" s="12"/>
    </row>
    <row r="334" spans="2:19" x14ac:dyDescent="0.25">
      <c r="B334" s="13"/>
      <c r="C334" s="9"/>
      <c r="D334" s="9"/>
      <c r="E334" s="9"/>
      <c r="F334" s="9"/>
      <c r="G334" s="9"/>
      <c r="H334" s="9"/>
      <c r="I334" s="9"/>
      <c r="J334" s="9"/>
      <c r="K334" s="12"/>
      <c r="L334" s="12"/>
      <c r="M334" s="12"/>
      <c r="N334" s="12"/>
      <c r="O334" s="12"/>
      <c r="P334" s="12"/>
      <c r="Q334" s="12"/>
      <c r="R334" s="12"/>
      <c r="S334" s="12"/>
    </row>
    <row r="335" spans="2:19" x14ac:dyDescent="0.25">
      <c r="B335" s="13"/>
      <c r="C335" s="9"/>
      <c r="D335" s="9"/>
      <c r="E335" s="9"/>
      <c r="F335" s="9"/>
      <c r="G335" s="9"/>
      <c r="H335" s="9"/>
      <c r="I335" s="9"/>
      <c r="J335" s="9"/>
      <c r="K335" s="12"/>
      <c r="L335" s="12"/>
      <c r="M335" s="12"/>
      <c r="N335" s="12"/>
      <c r="O335" s="12"/>
      <c r="P335" s="12"/>
      <c r="Q335" s="12"/>
      <c r="R335" s="12"/>
      <c r="S335" s="12"/>
    </row>
    <row r="336" spans="2:19" x14ac:dyDescent="0.25">
      <c r="B336" s="13"/>
      <c r="C336" s="9"/>
      <c r="D336" s="9"/>
      <c r="E336" s="9"/>
      <c r="F336" s="9"/>
      <c r="G336" s="9"/>
      <c r="H336" s="9"/>
      <c r="I336" s="9"/>
      <c r="J336" s="9"/>
      <c r="K336" s="12"/>
      <c r="L336" s="12"/>
      <c r="M336" s="12"/>
      <c r="N336" s="12"/>
      <c r="O336" s="12"/>
      <c r="P336" s="12"/>
      <c r="Q336" s="12"/>
      <c r="R336" s="12"/>
      <c r="S336" s="12"/>
    </row>
    <row r="337" spans="2:19" x14ac:dyDescent="0.25">
      <c r="B337" s="13"/>
      <c r="C337" s="9"/>
      <c r="D337" s="9"/>
      <c r="E337" s="9"/>
      <c r="F337" s="9"/>
      <c r="G337" s="9"/>
      <c r="H337" s="9"/>
      <c r="I337" s="9"/>
      <c r="J337" s="9"/>
      <c r="K337" s="12"/>
      <c r="L337" s="12"/>
      <c r="M337" s="12"/>
      <c r="N337" s="12"/>
      <c r="O337" s="12"/>
      <c r="P337" s="12"/>
      <c r="Q337" s="12"/>
      <c r="R337" s="12"/>
      <c r="S337" s="12"/>
    </row>
    <row r="338" spans="2:19" x14ac:dyDescent="0.25">
      <c r="B338" s="13"/>
      <c r="C338" s="9"/>
      <c r="D338" s="9"/>
      <c r="E338" s="9"/>
      <c r="F338" s="9"/>
      <c r="G338" s="9"/>
      <c r="H338" s="9"/>
      <c r="I338" s="9"/>
      <c r="J338" s="9"/>
      <c r="K338" s="12"/>
      <c r="L338" s="12"/>
      <c r="M338" s="12"/>
      <c r="N338" s="12"/>
      <c r="O338" s="12"/>
      <c r="P338" s="12"/>
      <c r="Q338" s="12"/>
      <c r="R338" s="12"/>
      <c r="S338" s="12"/>
    </row>
    <row r="339" spans="2:19" x14ac:dyDescent="0.25">
      <c r="B339" s="13"/>
      <c r="C339" s="9"/>
      <c r="D339" s="9"/>
      <c r="E339" s="9"/>
      <c r="F339" s="9"/>
      <c r="G339" s="9"/>
      <c r="H339" s="9"/>
      <c r="I339" s="9"/>
      <c r="J339" s="9"/>
      <c r="K339" s="12"/>
      <c r="L339" s="12"/>
      <c r="M339" s="12"/>
      <c r="N339" s="12"/>
      <c r="O339" s="12"/>
      <c r="P339" s="12"/>
      <c r="Q339" s="12"/>
      <c r="R339" s="12"/>
      <c r="S339" s="12"/>
    </row>
    <row r="340" spans="2:19" x14ac:dyDescent="0.25">
      <c r="B340" s="13"/>
      <c r="C340" s="9"/>
      <c r="D340" s="9"/>
      <c r="E340" s="9"/>
      <c r="F340" s="9"/>
      <c r="G340" s="9"/>
      <c r="H340" s="9"/>
      <c r="I340" s="9"/>
      <c r="J340" s="9"/>
      <c r="K340" s="12"/>
      <c r="L340" s="12"/>
      <c r="M340" s="12"/>
      <c r="N340" s="12"/>
      <c r="O340" s="12"/>
      <c r="P340" s="12"/>
      <c r="Q340" s="12"/>
      <c r="R340" s="12"/>
      <c r="S340" s="12"/>
    </row>
    <row r="341" spans="2:19" x14ac:dyDescent="0.25">
      <c r="B341" s="13"/>
      <c r="C341" s="9"/>
      <c r="D341" s="9"/>
      <c r="E341" s="9"/>
      <c r="F341" s="9"/>
      <c r="G341" s="9"/>
      <c r="H341" s="9"/>
      <c r="I341" s="9"/>
      <c r="J341" s="9"/>
      <c r="K341" s="12"/>
      <c r="L341" s="12"/>
      <c r="M341" s="12"/>
      <c r="N341" s="12"/>
      <c r="O341" s="12"/>
      <c r="P341" s="12"/>
      <c r="Q341" s="12"/>
      <c r="R341" s="12"/>
      <c r="S341" s="12"/>
    </row>
    <row r="342" spans="2:19" x14ac:dyDescent="0.25">
      <c r="B342" s="13"/>
      <c r="C342" s="9"/>
      <c r="D342" s="9"/>
      <c r="E342" s="9"/>
      <c r="F342" s="9"/>
      <c r="G342" s="9"/>
      <c r="H342" s="9"/>
      <c r="I342" s="9"/>
      <c r="J342" s="9"/>
      <c r="K342" s="12"/>
      <c r="L342" s="12"/>
      <c r="M342" s="12"/>
      <c r="N342" s="12"/>
      <c r="O342" s="12"/>
      <c r="P342" s="12"/>
      <c r="Q342" s="12"/>
      <c r="R342" s="12"/>
      <c r="S342" s="12"/>
    </row>
    <row r="343" spans="2:19" x14ac:dyDescent="0.25">
      <c r="B343" s="13"/>
      <c r="C343" s="9"/>
      <c r="D343" s="9"/>
      <c r="E343" s="9"/>
      <c r="F343" s="9"/>
      <c r="G343" s="9"/>
      <c r="H343" s="9"/>
      <c r="I343" s="9"/>
      <c r="J343" s="9"/>
      <c r="K343" s="12"/>
      <c r="L343" s="12"/>
      <c r="M343" s="12"/>
      <c r="N343" s="12"/>
      <c r="O343" s="12"/>
      <c r="P343" s="12"/>
      <c r="Q343" s="12"/>
      <c r="R343" s="12"/>
      <c r="S343" s="12"/>
    </row>
    <row r="344" spans="2:19" x14ac:dyDescent="0.25">
      <c r="B344" s="13"/>
      <c r="C344" s="9"/>
      <c r="D344" s="9"/>
      <c r="E344" s="9"/>
      <c r="F344" s="9"/>
      <c r="G344" s="9"/>
      <c r="H344" s="9"/>
      <c r="I344" s="9"/>
      <c r="J344" s="9"/>
      <c r="K344" s="12"/>
      <c r="L344" s="12"/>
      <c r="M344" s="12"/>
      <c r="N344" s="12"/>
      <c r="O344" s="12"/>
      <c r="P344" s="12"/>
      <c r="Q344" s="12"/>
      <c r="R344" s="12"/>
      <c r="S344" s="12"/>
    </row>
    <row r="345" spans="2:19" x14ac:dyDescent="0.25">
      <c r="B345" s="13"/>
      <c r="C345" s="9"/>
      <c r="D345" s="9"/>
      <c r="E345" s="9"/>
      <c r="F345" s="9"/>
      <c r="G345" s="9"/>
      <c r="H345" s="9"/>
      <c r="I345" s="9"/>
      <c r="J345" s="9"/>
      <c r="K345" s="12"/>
      <c r="L345" s="12"/>
      <c r="M345" s="12"/>
      <c r="N345" s="12"/>
      <c r="O345" s="12"/>
      <c r="P345" s="12"/>
      <c r="Q345" s="12"/>
      <c r="R345" s="12"/>
      <c r="S345" s="12"/>
    </row>
    <row r="346" spans="2:19" x14ac:dyDescent="0.25">
      <c r="B346" s="13"/>
      <c r="C346" s="9"/>
      <c r="D346" s="9"/>
      <c r="E346" s="9"/>
      <c r="F346" s="9"/>
      <c r="G346" s="9"/>
      <c r="H346" s="9"/>
      <c r="I346" s="9"/>
      <c r="J346" s="9"/>
      <c r="K346" s="12"/>
      <c r="L346" s="12"/>
      <c r="M346" s="12"/>
      <c r="N346" s="12"/>
      <c r="O346" s="12"/>
      <c r="P346" s="12"/>
      <c r="Q346" s="12"/>
      <c r="R346" s="12"/>
      <c r="S346" s="12"/>
    </row>
    <row r="347" spans="2:19" x14ac:dyDescent="0.25">
      <c r="B347" s="13"/>
      <c r="C347" s="9"/>
      <c r="D347" s="9"/>
      <c r="E347" s="9"/>
      <c r="F347" s="9"/>
      <c r="G347" s="9"/>
      <c r="H347" s="9"/>
      <c r="I347" s="9"/>
      <c r="J347" s="9"/>
      <c r="K347" s="12"/>
      <c r="L347" s="12"/>
      <c r="M347" s="12"/>
      <c r="N347" s="12"/>
      <c r="O347" s="12"/>
      <c r="P347" s="12"/>
      <c r="Q347" s="12"/>
      <c r="R347" s="12"/>
      <c r="S347" s="12"/>
    </row>
    <row r="348" spans="2:19" x14ac:dyDescent="0.25">
      <c r="B348" s="12"/>
      <c r="C348" s="9"/>
      <c r="D348" s="9"/>
      <c r="E348" s="9"/>
      <c r="F348" s="9"/>
      <c r="G348" s="9"/>
      <c r="H348" s="9"/>
      <c r="I348" s="9"/>
      <c r="J348" s="9"/>
      <c r="K348" s="12"/>
      <c r="L348" s="12"/>
      <c r="M348" s="12"/>
      <c r="N348" s="12"/>
      <c r="O348" s="12"/>
      <c r="P348" s="12"/>
      <c r="Q348" s="12"/>
      <c r="R348" s="12"/>
      <c r="S348" s="12"/>
    </row>
    <row r="349" spans="2:19" x14ac:dyDescent="0.25">
      <c r="B349" s="12"/>
      <c r="C349" s="9"/>
      <c r="D349" s="9"/>
      <c r="E349" s="9"/>
      <c r="F349" s="9"/>
      <c r="G349" s="9"/>
      <c r="H349" s="9"/>
      <c r="I349" s="9"/>
      <c r="J349" s="9"/>
      <c r="K349" s="12"/>
      <c r="L349" s="12"/>
      <c r="M349" s="12"/>
      <c r="N349" s="12"/>
      <c r="O349" s="12"/>
      <c r="P349" s="12"/>
      <c r="Q349" s="12"/>
      <c r="R349" s="12"/>
      <c r="S349" s="12"/>
    </row>
    <row r="350" spans="2:19" x14ac:dyDescent="0.25">
      <c r="B350" s="12"/>
      <c r="C350" s="9"/>
      <c r="D350" s="9"/>
      <c r="E350" s="9"/>
      <c r="F350" s="9"/>
      <c r="G350" s="9"/>
      <c r="H350" s="9"/>
      <c r="I350" s="9"/>
      <c r="J350" s="9"/>
      <c r="K350" s="12"/>
      <c r="L350" s="12"/>
      <c r="M350" s="12"/>
      <c r="N350" s="12"/>
      <c r="O350" s="12"/>
      <c r="P350" s="12"/>
      <c r="Q350" s="12"/>
      <c r="R350" s="12"/>
      <c r="S350" s="12"/>
    </row>
    <row r="351" spans="2:19" ht="13" x14ac:dyDescent="0.3">
      <c r="B351" s="16"/>
      <c r="C351" s="9"/>
      <c r="D351" s="9"/>
      <c r="E351" s="9"/>
      <c r="F351" s="9"/>
      <c r="G351" s="9"/>
      <c r="H351" s="9"/>
      <c r="I351" s="9"/>
      <c r="J351" s="9"/>
      <c r="K351" s="12"/>
      <c r="L351" s="12"/>
      <c r="M351" s="12"/>
      <c r="N351" s="12"/>
      <c r="O351" s="12"/>
      <c r="P351" s="12"/>
      <c r="Q351" s="12"/>
      <c r="R351" s="12"/>
      <c r="S351" s="12"/>
    </row>
    <row r="352" spans="2:19" x14ac:dyDescent="0.25">
      <c r="B352" s="12"/>
      <c r="C352" s="9"/>
      <c r="D352" s="9"/>
      <c r="E352" s="9"/>
      <c r="F352" s="9"/>
      <c r="G352" s="9"/>
      <c r="H352" s="9"/>
      <c r="I352" s="9"/>
      <c r="J352" s="9"/>
      <c r="K352" s="12"/>
      <c r="L352" s="12"/>
      <c r="M352" s="12"/>
      <c r="N352" s="12"/>
      <c r="O352" s="12"/>
      <c r="P352" s="12"/>
      <c r="Q352" s="12"/>
      <c r="R352" s="12"/>
      <c r="S352" s="12"/>
    </row>
    <row r="353" spans="2:19" x14ac:dyDescent="0.25">
      <c r="B353" s="13"/>
      <c r="C353" s="9"/>
      <c r="D353" s="9"/>
      <c r="E353" s="9"/>
      <c r="F353" s="9"/>
      <c r="G353" s="9"/>
      <c r="H353" s="9"/>
      <c r="I353" s="9"/>
      <c r="J353" s="9"/>
      <c r="K353" s="12"/>
      <c r="L353" s="12"/>
      <c r="M353" s="12"/>
      <c r="N353" s="12"/>
      <c r="O353" s="12"/>
      <c r="P353" s="12"/>
      <c r="Q353" s="12"/>
      <c r="R353" s="12"/>
      <c r="S353" s="12"/>
    </row>
    <row r="354" spans="2:19" x14ac:dyDescent="0.25">
      <c r="B354" s="13"/>
      <c r="C354" s="9"/>
      <c r="D354" s="9"/>
      <c r="E354" s="9"/>
      <c r="F354" s="9"/>
      <c r="G354" s="9"/>
      <c r="H354" s="9"/>
      <c r="I354" s="9"/>
      <c r="J354" s="9"/>
      <c r="K354" s="12"/>
      <c r="L354" s="12"/>
      <c r="M354" s="12"/>
      <c r="N354" s="12"/>
      <c r="O354" s="12"/>
      <c r="P354" s="12"/>
      <c r="Q354" s="12"/>
      <c r="R354" s="12"/>
      <c r="S354" s="12"/>
    </row>
    <row r="355" spans="2:19" x14ac:dyDescent="0.25">
      <c r="B355" s="13"/>
      <c r="C355" s="9"/>
      <c r="D355" s="9"/>
      <c r="E355" s="9"/>
      <c r="F355" s="9"/>
      <c r="G355" s="9"/>
      <c r="H355" s="9"/>
      <c r="I355" s="9"/>
      <c r="J355" s="9"/>
      <c r="K355" s="12"/>
      <c r="L355" s="12"/>
      <c r="M355" s="12"/>
      <c r="N355" s="12"/>
      <c r="O355" s="12"/>
      <c r="P355" s="12"/>
      <c r="Q355" s="12"/>
      <c r="R355" s="12"/>
      <c r="S355" s="12"/>
    </row>
    <row r="356" spans="2:19" x14ac:dyDescent="0.25">
      <c r="B356" s="13"/>
      <c r="C356" s="9"/>
      <c r="D356" s="9"/>
      <c r="E356" s="9"/>
      <c r="F356" s="9"/>
      <c r="G356" s="9"/>
      <c r="H356" s="9"/>
      <c r="I356" s="9"/>
      <c r="J356" s="9"/>
      <c r="K356" s="12"/>
      <c r="L356" s="12"/>
      <c r="M356" s="12"/>
      <c r="N356" s="12"/>
      <c r="O356" s="12"/>
      <c r="P356" s="12"/>
      <c r="Q356" s="12"/>
      <c r="R356" s="12"/>
      <c r="S356" s="12"/>
    </row>
    <row r="357" spans="2:19" x14ac:dyDescent="0.25">
      <c r="B357" s="13"/>
      <c r="C357" s="9"/>
      <c r="D357" s="9"/>
      <c r="E357" s="9"/>
      <c r="F357" s="9"/>
      <c r="G357" s="9"/>
      <c r="H357" s="9"/>
      <c r="I357" s="9"/>
      <c r="J357" s="9"/>
      <c r="K357" s="12"/>
      <c r="L357" s="12"/>
      <c r="M357" s="12"/>
      <c r="N357" s="12"/>
      <c r="O357" s="12"/>
      <c r="P357" s="12"/>
      <c r="Q357" s="12"/>
      <c r="R357" s="12"/>
      <c r="S357" s="12"/>
    </row>
    <row r="358" spans="2:19" x14ac:dyDescent="0.25">
      <c r="B358" s="13"/>
      <c r="C358" s="9"/>
      <c r="D358" s="9"/>
      <c r="E358" s="9"/>
      <c r="F358" s="9"/>
      <c r="G358" s="9"/>
      <c r="H358" s="9"/>
      <c r="I358" s="9"/>
      <c r="J358" s="9"/>
      <c r="K358" s="12"/>
      <c r="L358" s="12"/>
      <c r="M358" s="12"/>
      <c r="N358" s="12"/>
      <c r="O358" s="12"/>
      <c r="P358" s="12"/>
      <c r="Q358" s="12"/>
      <c r="R358" s="12"/>
      <c r="S358" s="12"/>
    </row>
    <row r="359" spans="2:19" x14ac:dyDescent="0.25">
      <c r="B359" s="13"/>
      <c r="C359" s="9"/>
      <c r="D359" s="9"/>
      <c r="E359" s="9"/>
      <c r="F359" s="9"/>
      <c r="G359" s="9"/>
      <c r="H359" s="9"/>
      <c r="I359" s="9"/>
      <c r="J359" s="9"/>
      <c r="K359" s="12"/>
      <c r="L359" s="12"/>
      <c r="M359" s="12"/>
      <c r="N359" s="12"/>
      <c r="O359" s="12"/>
      <c r="P359" s="12"/>
      <c r="Q359" s="12"/>
      <c r="R359" s="12"/>
      <c r="S359" s="12"/>
    </row>
    <row r="360" spans="2:19" x14ac:dyDescent="0.25">
      <c r="B360" s="13"/>
      <c r="C360" s="9"/>
      <c r="D360" s="9"/>
      <c r="E360" s="9"/>
      <c r="F360" s="9"/>
      <c r="G360" s="9"/>
      <c r="H360" s="9"/>
      <c r="I360" s="9"/>
      <c r="J360" s="9"/>
      <c r="K360" s="12"/>
      <c r="L360" s="12"/>
      <c r="M360" s="12"/>
      <c r="N360" s="12"/>
      <c r="O360" s="12"/>
      <c r="P360" s="12"/>
      <c r="Q360" s="12"/>
      <c r="R360" s="12"/>
      <c r="S360" s="12"/>
    </row>
    <row r="361" spans="2:19" x14ac:dyDescent="0.25">
      <c r="B361" s="13"/>
      <c r="C361" s="9"/>
      <c r="D361" s="9"/>
      <c r="E361" s="9"/>
      <c r="F361" s="9"/>
      <c r="G361" s="9"/>
      <c r="H361" s="9"/>
      <c r="I361" s="9"/>
      <c r="J361" s="9"/>
      <c r="K361" s="12"/>
      <c r="L361" s="12"/>
      <c r="M361" s="12"/>
      <c r="N361" s="12"/>
      <c r="O361" s="12"/>
      <c r="P361" s="12"/>
      <c r="Q361" s="12"/>
      <c r="R361" s="12"/>
      <c r="S361" s="12"/>
    </row>
    <row r="362" spans="2:19" x14ac:dyDescent="0.25">
      <c r="B362" s="13"/>
      <c r="C362" s="9"/>
      <c r="D362" s="9"/>
      <c r="E362" s="9"/>
      <c r="F362" s="9"/>
      <c r="G362" s="9"/>
      <c r="H362" s="9"/>
      <c r="I362" s="9"/>
      <c r="J362" s="9"/>
      <c r="K362" s="12"/>
      <c r="L362" s="12"/>
      <c r="M362" s="12"/>
      <c r="N362" s="12"/>
      <c r="O362" s="12"/>
      <c r="P362" s="12"/>
      <c r="Q362" s="12"/>
      <c r="R362" s="12"/>
      <c r="S362" s="12"/>
    </row>
    <row r="363" spans="2:19" x14ac:dyDescent="0.25">
      <c r="B363" s="13"/>
      <c r="C363" s="9"/>
      <c r="D363" s="9"/>
      <c r="E363" s="9"/>
      <c r="F363" s="9"/>
      <c r="G363" s="9"/>
      <c r="H363" s="9"/>
      <c r="I363" s="9"/>
      <c r="J363" s="9"/>
      <c r="K363" s="12"/>
      <c r="L363" s="12"/>
      <c r="M363" s="12"/>
      <c r="N363" s="12"/>
      <c r="O363" s="12"/>
      <c r="P363" s="12"/>
      <c r="Q363" s="12"/>
      <c r="R363" s="12"/>
      <c r="S363" s="12"/>
    </row>
    <row r="364" spans="2:19" x14ac:dyDescent="0.25">
      <c r="B364" s="13"/>
      <c r="C364" s="9"/>
      <c r="D364" s="9"/>
      <c r="E364" s="9"/>
      <c r="F364" s="9"/>
      <c r="G364" s="9"/>
      <c r="H364" s="9"/>
      <c r="I364" s="9"/>
      <c r="J364" s="9"/>
      <c r="K364" s="12"/>
      <c r="L364" s="12"/>
      <c r="M364" s="12"/>
      <c r="N364" s="12"/>
      <c r="O364" s="12"/>
      <c r="P364" s="12"/>
      <c r="Q364" s="12"/>
      <c r="R364" s="12"/>
      <c r="S364" s="12"/>
    </row>
    <row r="365" spans="2:19" x14ac:dyDescent="0.25">
      <c r="B365" s="13"/>
      <c r="C365" s="9"/>
      <c r="D365" s="9"/>
      <c r="E365" s="9"/>
      <c r="F365" s="9"/>
      <c r="G365" s="9"/>
      <c r="H365" s="9"/>
      <c r="I365" s="9"/>
      <c r="J365" s="9"/>
      <c r="K365" s="12"/>
      <c r="L365" s="12"/>
      <c r="M365" s="12"/>
      <c r="N365" s="12"/>
      <c r="O365" s="12"/>
      <c r="P365" s="12"/>
      <c r="Q365" s="12"/>
      <c r="R365" s="12"/>
      <c r="S365" s="12"/>
    </row>
    <row r="366" spans="2:19" x14ac:dyDescent="0.25">
      <c r="B366" s="13"/>
      <c r="C366" s="9"/>
      <c r="D366" s="9"/>
      <c r="E366" s="9"/>
      <c r="F366" s="9"/>
      <c r="G366" s="9"/>
      <c r="H366" s="9"/>
      <c r="I366" s="9"/>
      <c r="J366" s="9"/>
      <c r="K366" s="12"/>
      <c r="L366" s="12"/>
      <c r="M366" s="12"/>
      <c r="N366" s="12"/>
      <c r="O366" s="12"/>
      <c r="P366" s="12"/>
      <c r="Q366" s="12"/>
      <c r="R366" s="12"/>
      <c r="S366" s="12"/>
    </row>
    <row r="367" spans="2:19" x14ac:dyDescent="0.25">
      <c r="B367" s="12"/>
      <c r="C367" s="9"/>
      <c r="D367" s="9"/>
      <c r="E367" s="9"/>
      <c r="F367" s="9"/>
      <c r="G367" s="9"/>
      <c r="H367" s="9"/>
      <c r="I367" s="9"/>
      <c r="J367" s="9"/>
      <c r="K367" s="12"/>
      <c r="L367" s="12"/>
      <c r="M367" s="12"/>
      <c r="N367" s="12"/>
      <c r="O367" s="12"/>
      <c r="P367" s="12"/>
      <c r="Q367" s="12"/>
      <c r="R367" s="12"/>
      <c r="S367" s="12"/>
    </row>
    <row r="368" spans="2:19" x14ac:dyDescent="0.25">
      <c r="B368" s="12"/>
      <c r="C368" s="9"/>
      <c r="D368" s="9"/>
      <c r="E368" s="9"/>
      <c r="F368" s="9"/>
      <c r="G368" s="9"/>
      <c r="H368" s="9"/>
      <c r="I368" s="9"/>
      <c r="J368" s="9"/>
      <c r="K368" s="12"/>
      <c r="L368" s="12"/>
      <c r="M368" s="12"/>
      <c r="N368" s="12"/>
      <c r="O368" s="12"/>
      <c r="P368" s="12"/>
      <c r="Q368" s="12"/>
      <c r="R368" s="12"/>
      <c r="S368" s="12"/>
    </row>
    <row r="369" spans="2:19" x14ac:dyDescent="0.25">
      <c r="B369" s="12"/>
      <c r="C369" s="9"/>
      <c r="D369" s="9"/>
      <c r="E369" s="9"/>
      <c r="F369" s="9"/>
      <c r="G369" s="9"/>
      <c r="H369" s="9"/>
      <c r="I369" s="9"/>
      <c r="J369" s="9"/>
      <c r="K369" s="12"/>
      <c r="L369" s="12"/>
      <c r="M369" s="12"/>
      <c r="N369" s="12"/>
      <c r="O369" s="12"/>
      <c r="P369" s="12"/>
      <c r="Q369" s="12"/>
      <c r="R369" s="12"/>
      <c r="S369" s="12"/>
    </row>
    <row r="370" spans="2:19" ht="13" x14ac:dyDescent="0.3">
      <c r="B370" s="16"/>
      <c r="C370" s="9"/>
      <c r="D370" s="9"/>
      <c r="E370" s="9"/>
      <c r="F370" s="9"/>
      <c r="G370" s="9"/>
      <c r="H370" s="9"/>
      <c r="I370" s="9"/>
      <c r="J370" s="9"/>
      <c r="K370" s="12"/>
      <c r="L370" s="12"/>
      <c r="M370" s="12"/>
      <c r="N370" s="12"/>
      <c r="O370" s="12"/>
      <c r="P370" s="12"/>
      <c r="Q370" s="12"/>
      <c r="R370" s="12"/>
      <c r="S370" s="12"/>
    </row>
    <row r="371" spans="2:19" x14ac:dyDescent="0.25">
      <c r="B371" s="12"/>
      <c r="C371" s="9"/>
      <c r="D371" s="9"/>
      <c r="E371" s="9"/>
      <c r="F371" s="9"/>
      <c r="G371" s="9"/>
      <c r="H371" s="9"/>
      <c r="I371" s="9"/>
      <c r="J371" s="9"/>
      <c r="K371" s="12"/>
      <c r="L371" s="12"/>
      <c r="M371" s="12"/>
      <c r="N371" s="12"/>
      <c r="O371" s="12"/>
      <c r="P371" s="12"/>
      <c r="Q371" s="12"/>
      <c r="R371" s="12"/>
      <c r="S371" s="12"/>
    </row>
    <row r="372" spans="2:19" x14ac:dyDescent="0.25">
      <c r="B372" s="13"/>
      <c r="C372" s="9"/>
      <c r="D372" s="9"/>
      <c r="E372" s="9"/>
      <c r="F372" s="9"/>
      <c r="G372" s="9"/>
      <c r="H372" s="9"/>
      <c r="I372" s="9"/>
      <c r="J372" s="9"/>
      <c r="K372" s="12"/>
      <c r="L372" s="12"/>
      <c r="M372" s="12"/>
      <c r="N372" s="12"/>
      <c r="O372" s="12"/>
      <c r="P372" s="12"/>
      <c r="Q372" s="12"/>
      <c r="R372" s="12"/>
      <c r="S372" s="12"/>
    </row>
    <row r="373" spans="2:19" x14ac:dyDescent="0.25">
      <c r="B373" s="13"/>
      <c r="C373" s="9"/>
      <c r="D373" s="9"/>
      <c r="E373" s="9"/>
      <c r="F373" s="9"/>
      <c r="G373" s="9"/>
      <c r="H373" s="9"/>
      <c r="I373" s="9"/>
      <c r="J373" s="9"/>
      <c r="K373" s="12"/>
      <c r="L373" s="12"/>
      <c r="M373" s="12"/>
      <c r="N373" s="12"/>
      <c r="O373" s="12"/>
      <c r="P373" s="12"/>
      <c r="Q373" s="12"/>
      <c r="R373" s="12"/>
      <c r="S373" s="12"/>
    </row>
    <row r="374" spans="2:19" x14ac:dyDescent="0.25">
      <c r="B374" s="13"/>
      <c r="C374" s="9"/>
      <c r="D374" s="9"/>
      <c r="E374" s="9"/>
      <c r="F374" s="9"/>
      <c r="G374" s="9"/>
      <c r="H374" s="9"/>
      <c r="I374" s="9"/>
      <c r="J374" s="9"/>
      <c r="K374" s="12"/>
      <c r="L374" s="12"/>
      <c r="M374" s="12"/>
      <c r="N374" s="12"/>
      <c r="O374" s="12"/>
      <c r="P374" s="12"/>
      <c r="Q374" s="12"/>
      <c r="R374" s="12"/>
      <c r="S374" s="12"/>
    </row>
    <row r="375" spans="2:19" x14ac:dyDescent="0.25">
      <c r="B375" s="13"/>
      <c r="C375" s="9"/>
      <c r="D375" s="9"/>
      <c r="E375" s="9"/>
      <c r="F375" s="9"/>
      <c r="G375" s="9"/>
      <c r="H375" s="9"/>
      <c r="I375" s="9"/>
      <c r="J375" s="9"/>
      <c r="K375" s="12"/>
      <c r="L375" s="12"/>
      <c r="M375" s="12"/>
      <c r="N375" s="12"/>
      <c r="O375" s="12"/>
      <c r="P375" s="12"/>
      <c r="Q375" s="12"/>
      <c r="R375" s="12"/>
      <c r="S375" s="12"/>
    </row>
    <row r="376" spans="2:19" x14ac:dyDescent="0.25">
      <c r="B376" s="13"/>
      <c r="C376" s="9"/>
      <c r="D376" s="9"/>
      <c r="E376" s="9"/>
      <c r="F376" s="9"/>
      <c r="G376" s="9"/>
      <c r="H376" s="9"/>
      <c r="I376" s="9"/>
      <c r="J376" s="9"/>
      <c r="K376" s="12"/>
      <c r="L376" s="12"/>
      <c r="M376" s="12"/>
      <c r="N376" s="12"/>
      <c r="O376" s="12"/>
      <c r="P376" s="12"/>
      <c r="Q376" s="12"/>
      <c r="R376" s="12"/>
      <c r="S376" s="12"/>
    </row>
    <row r="377" spans="2:19" x14ac:dyDescent="0.25">
      <c r="B377" s="13"/>
      <c r="C377" s="9"/>
      <c r="D377" s="9"/>
      <c r="E377" s="9"/>
      <c r="F377" s="9"/>
      <c r="G377" s="9"/>
      <c r="H377" s="9"/>
      <c r="I377" s="9"/>
      <c r="J377" s="9"/>
      <c r="K377" s="12"/>
      <c r="L377" s="12"/>
      <c r="M377" s="12"/>
      <c r="N377" s="12"/>
      <c r="O377" s="12"/>
      <c r="P377" s="12"/>
      <c r="Q377" s="12"/>
      <c r="R377" s="12"/>
      <c r="S377" s="12"/>
    </row>
    <row r="378" spans="2:19" x14ac:dyDescent="0.25">
      <c r="B378" s="13"/>
      <c r="C378" s="9"/>
      <c r="D378" s="9"/>
      <c r="E378" s="9"/>
      <c r="F378" s="9"/>
      <c r="G378" s="9"/>
      <c r="H378" s="9"/>
      <c r="I378" s="9"/>
      <c r="J378" s="9"/>
      <c r="K378" s="12"/>
      <c r="L378" s="12"/>
      <c r="M378" s="12"/>
      <c r="N378" s="12"/>
      <c r="O378" s="12"/>
      <c r="P378" s="12"/>
      <c r="Q378" s="12"/>
      <c r="R378" s="12"/>
      <c r="S378" s="12"/>
    </row>
    <row r="379" spans="2:19" x14ac:dyDescent="0.25">
      <c r="B379" s="13"/>
      <c r="C379" s="9"/>
      <c r="D379" s="9"/>
      <c r="E379" s="9"/>
      <c r="F379" s="9"/>
      <c r="G379" s="9"/>
      <c r="H379" s="9"/>
      <c r="I379" s="9"/>
      <c r="J379" s="9"/>
      <c r="K379" s="12"/>
      <c r="L379" s="12"/>
      <c r="M379" s="12"/>
      <c r="N379" s="12"/>
      <c r="O379" s="12"/>
      <c r="P379" s="12"/>
      <c r="Q379" s="12"/>
      <c r="R379" s="12"/>
      <c r="S379" s="12"/>
    </row>
    <row r="380" spans="2:19" x14ac:dyDescent="0.25">
      <c r="B380" s="13"/>
      <c r="C380" s="9"/>
      <c r="D380" s="9"/>
      <c r="E380" s="9"/>
      <c r="F380" s="9"/>
      <c r="G380" s="9"/>
      <c r="H380" s="9"/>
      <c r="I380" s="9"/>
      <c r="J380" s="9"/>
      <c r="K380" s="12"/>
      <c r="L380" s="12"/>
      <c r="M380" s="12"/>
      <c r="N380" s="12"/>
      <c r="O380" s="12"/>
      <c r="P380" s="12"/>
      <c r="Q380" s="12"/>
      <c r="R380" s="12"/>
      <c r="S380" s="12"/>
    </row>
    <row r="381" spans="2:19" x14ac:dyDescent="0.25">
      <c r="B381" s="13"/>
      <c r="C381" s="9"/>
      <c r="D381" s="9"/>
      <c r="E381" s="9"/>
      <c r="F381" s="9"/>
      <c r="G381" s="9"/>
      <c r="H381" s="9"/>
      <c r="I381" s="9"/>
      <c r="J381" s="9"/>
      <c r="K381" s="12"/>
      <c r="L381" s="12"/>
      <c r="M381" s="12"/>
      <c r="N381" s="12"/>
      <c r="O381" s="12"/>
      <c r="P381" s="12"/>
      <c r="Q381" s="12"/>
      <c r="R381" s="12"/>
      <c r="S381" s="12"/>
    </row>
    <row r="382" spans="2:19" x14ac:dyDescent="0.25">
      <c r="B382" s="13"/>
      <c r="C382" s="9"/>
      <c r="D382" s="9"/>
      <c r="E382" s="9"/>
      <c r="F382" s="9"/>
      <c r="G382" s="9"/>
      <c r="H382" s="9"/>
      <c r="I382" s="9"/>
      <c r="J382" s="9"/>
      <c r="K382" s="12"/>
      <c r="L382" s="12"/>
      <c r="M382" s="12"/>
      <c r="N382" s="12"/>
      <c r="O382" s="12"/>
      <c r="P382" s="12"/>
      <c r="Q382" s="12"/>
      <c r="R382" s="12"/>
      <c r="S382" s="12"/>
    </row>
    <row r="383" spans="2:19" x14ac:dyDescent="0.25">
      <c r="B383" s="13"/>
      <c r="C383" s="9"/>
      <c r="D383" s="9"/>
      <c r="E383" s="9"/>
      <c r="F383" s="9"/>
      <c r="G383" s="9"/>
      <c r="H383" s="9"/>
      <c r="I383" s="9"/>
      <c r="J383" s="9"/>
      <c r="K383" s="12"/>
      <c r="L383" s="12"/>
      <c r="M383" s="12"/>
      <c r="N383" s="12"/>
      <c r="O383" s="12"/>
      <c r="P383" s="12"/>
      <c r="Q383" s="12"/>
      <c r="R383" s="12"/>
      <c r="S383" s="12"/>
    </row>
    <row r="384" spans="2:19" x14ac:dyDescent="0.25">
      <c r="B384" s="13"/>
      <c r="C384" s="9"/>
      <c r="D384" s="9"/>
      <c r="E384" s="9"/>
      <c r="F384" s="9"/>
      <c r="G384" s="9"/>
      <c r="H384" s="9"/>
      <c r="I384" s="9"/>
      <c r="J384" s="9"/>
      <c r="K384" s="12"/>
      <c r="L384" s="12"/>
      <c r="M384" s="12"/>
      <c r="N384" s="12"/>
      <c r="O384" s="12"/>
      <c r="P384" s="12"/>
      <c r="Q384" s="12"/>
      <c r="R384" s="12"/>
      <c r="S384" s="12"/>
    </row>
    <row r="385" spans="2:19" x14ac:dyDescent="0.25">
      <c r="B385" s="13"/>
      <c r="C385" s="9"/>
      <c r="D385" s="9"/>
      <c r="E385" s="9"/>
      <c r="F385" s="9"/>
      <c r="G385" s="9"/>
      <c r="H385" s="9"/>
      <c r="I385" s="9"/>
      <c r="J385" s="9"/>
      <c r="K385" s="12"/>
      <c r="L385" s="12"/>
      <c r="M385" s="12"/>
      <c r="N385" s="12"/>
      <c r="O385" s="12"/>
      <c r="P385" s="12"/>
      <c r="Q385" s="12"/>
      <c r="R385" s="12"/>
      <c r="S385" s="12"/>
    </row>
    <row r="386" spans="2:19" x14ac:dyDescent="0.25">
      <c r="B386" s="12"/>
      <c r="C386" s="9"/>
      <c r="D386" s="9"/>
      <c r="E386" s="9"/>
      <c r="F386" s="9"/>
      <c r="G386" s="9"/>
      <c r="H386" s="9"/>
      <c r="I386" s="9"/>
      <c r="J386" s="9"/>
      <c r="K386" s="12"/>
      <c r="L386" s="12"/>
      <c r="M386" s="12"/>
      <c r="N386" s="12"/>
      <c r="O386" s="12"/>
      <c r="P386" s="12"/>
      <c r="Q386" s="12"/>
      <c r="R386" s="12"/>
      <c r="S386" s="12"/>
    </row>
    <row r="387" spans="2:19" x14ac:dyDescent="0.25">
      <c r="B387" s="12"/>
      <c r="C387" s="9"/>
      <c r="D387" s="9"/>
      <c r="E387" s="9"/>
      <c r="F387" s="9"/>
      <c r="G387" s="9"/>
      <c r="H387" s="9"/>
      <c r="I387" s="9"/>
      <c r="J387" s="9"/>
      <c r="K387" s="12"/>
      <c r="L387" s="12"/>
      <c r="M387" s="12"/>
      <c r="N387" s="12"/>
      <c r="O387" s="12"/>
      <c r="P387" s="12"/>
      <c r="Q387" s="12"/>
      <c r="R387" s="12"/>
      <c r="S387" s="12"/>
    </row>
    <row r="388" spans="2:19" x14ac:dyDescent="0.25">
      <c r="B388" s="12"/>
      <c r="C388" s="9"/>
      <c r="D388" s="9"/>
      <c r="E388" s="9"/>
      <c r="F388" s="9"/>
      <c r="G388" s="9"/>
      <c r="H388" s="9"/>
      <c r="I388" s="9"/>
      <c r="J388" s="9"/>
      <c r="K388" s="12"/>
      <c r="L388" s="12"/>
      <c r="M388" s="12"/>
      <c r="N388" s="12"/>
      <c r="O388" s="12"/>
      <c r="P388" s="12"/>
      <c r="Q388" s="12"/>
      <c r="R388" s="12"/>
      <c r="S388" s="12"/>
    </row>
    <row r="389" spans="2:19" ht="13" x14ac:dyDescent="0.3">
      <c r="B389" s="14"/>
      <c r="C389" s="9"/>
      <c r="D389" s="9"/>
      <c r="E389" s="8"/>
      <c r="F389" s="8"/>
      <c r="G389" s="9"/>
      <c r="H389" s="9"/>
      <c r="I389" s="9"/>
      <c r="J389" s="9"/>
      <c r="K389" s="12"/>
      <c r="L389" s="12"/>
      <c r="M389" s="12"/>
      <c r="N389" s="12"/>
      <c r="O389" s="12"/>
      <c r="P389" s="12"/>
      <c r="Q389" s="12"/>
      <c r="R389" s="12"/>
      <c r="S389" s="12"/>
    </row>
    <row r="390" spans="2:19" ht="13" x14ac:dyDescent="0.3">
      <c r="B390" s="15"/>
      <c r="C390" s="8"/>
      <c r="D390" s="12"/>
      <c r="E390" s="8"/>
      <c r="F390" s="8"/>
      <c r="G390" s="9"/>
      <c r="H390" s="9"/>
      <c r="I390" s="9"/>
      <c r="J390" s="9"/>
      <c r="K390" s="12"/>
      <c r="L390" s="12"/>
      <c r="M390" s="12"/>
      <c r="N390" s="12"/>
      <c r="O390" s="12"/>
      <c r="P390" s="12"/>
      <c r="Q390" s="12"/>
      <c r="R390" s="12"/>
      <c r="S390" s="12"/>
    </row>
    <row r="391" spans="2:19" ht="13" x14ac:dyDescent="0.3">
      <c r="B391" s="12"/>
      <c r="C391" s="8"/>
      <c r="D391" s="12"/>
      <c r="E391" s="9"/>
      <c r="F391" s="9"/>
      <c r="G391" s="9"/>
      <c r="H391" s="9"/>
      <c r="I391" s="9"/>
      <c r="J391" s="9"/>
      <c r="K391" s="12"/>
      <c r="L391" s="12"/>
      <c r="M391" s="12"/>
      <c r="N391" s="12"/>
      <c r="O391" s="12"/>
      <c r="P391" s="12"/>
      <c r="Q391" s="12"/>
      <c r="R391" s="12"/>
      <c r="S391" s="12"/>
    </row>
    <row r="392" spans="2:19" ht="13" x14ac:dyDescent="0.3">
      <c r="B392" s="16"/>
      <c r="C392" s="9"/>
      <c r="D392" s="9"/>
      <c r="E392" s="9"/>
      <c r="F392" s="9"/>
      <c r="G392" s="9"/>
      <c r="H392" s="9"/>
      <c r="I392" s="9"/>
      <c r="J392" s="9"/>
      <c r="K392" s="12"/>
      <c r="L392" s="12"/>
      <c r="M392" s="12"/>
      <c r="N392" s="12"/>
      <c r="O392" s="12"/>
      <c r="P392" s="12"/>
      <c r="Q392" s="12"/>
      <c r="R392" s="12"/>
      <c r="S392" s="12"/>
    </row>
    <row r="393" spans="2:19" x14ac:dyDescent="0.25">
      <c r="B393" s="12"/>
      <c r="C393" s="9"/>
      <c r="D393" s="9"/>
      <c r="E393" s="9"/>
      <c r="F393" s="9"/>
      <c r="G393" s="9"/>
      <c r="H393" s="9"/>
      <c r="I393" s="9"/>
      <c r="J393" s="9"/>
      <c r="K393" s="12"/>
      <c r="L393" s="12"/>
      <c r="M393" s="12"/>
      <c r="N393" s="12"/>
      <c r="O393" s="12"/>
      <c r="P393" s="12"/>
      <c r="Q393" s="12"/>
      <c r="R393" s="12"/>
      <c r="S393" s="12"/>
    </row>
    <row r="394" spans="2:19" x14ac:dyDescent="0.25">
      <c r="B394" s="13"/>
      <c r="C394" s="9"/>
      <c r="D394" s="9"/>
      <c r="E394" s="9"/>
      <c r="F394" s="9"/>
      <c r="G394" s="9"/>
      <c r="H394" s="9"/>
      <c r="I394" s="9"/>
      <c r="J394" s="9"/>
      <c r="K394" s="12"/>
      <c r="L394" s="12"/>
      <c r="M394" s="12"/>
      <c r="N394" s="12"/>
      <c r="O394" s="12"/>
      <c r="P394" s="12"/>
      <c r="Q394" s="12"/>
      <c r="R394" s="12"/>
      <c r="S394" s="12"/>
    </row>
    <row r="395" spans="2:19" x14ac:dyDescent="0.25">
      <c r="B395" s="13"/>
      <c r="C395" s="9"/>
      <c r="D395" s="9"/>
      <c r="E395" s="9"/>
      <c r="F395" s="9"/>
      <c r="G395" s="9"/>
      <c r="H395" s="9"/>
      <c r="I395" s="9"/>
      <c r="J395" s="9"/>
      <c r="K395" s="12"/>
      <c r="L395" s="12"/>
      <c r="M395" s="12"/>
      <c r="N395" s="12"/>
      <c r="O395" s="12"/>
      <c r="P395" s="12"/>
      <c r="Q395" s="12"/>
      <c r="R395" s="12"/>
      <c r="S395" s="12"/>
    </row>
    <row r="396" spans="2:19" x14ac:dyDescent="0.25">
      <c r="B396" s="13"/>
      <c r="C396" s="9"/>
      <c r="D396" s="9"/>
      <c r="E396" s="9"/>
      <c r="F396" s="9"/>
      <c r="G396" s="9"/>
      <c r="H396" s="9"/>
      <c r="I396" s="9"/>
      <c r="J396" s="9"/>
      <c r="K396" s="12"/>
      <c r="L396" s="12"/>
      <c r="M396" s="12"/>
      <c r="N396" s="12"/>
      <c r="O396" s="12"/>
      <c r="P396" s="12"/>
      <c r="Q396" s="12"/>
      <c r="R396" s="12"/>
      <c r="S396" s="12"/>
    </row>
    <row r="397" spans="2:19" x14ac:dyDescent="0.25">
      <c r="B397" s="13"/>
      <c r="C397" s="9"/>
      <c r="D397" s="9"/>
      <c r="E397" s="9"/>
      <c r="F397" s="9"/>
      <c r="G397" s="9"/>
      <c r="H397" s="9"/>
      <c r="I397" s="9"/>
      <c r="J397" s="9"/>
      <c r="K397" s="12"/>
      <c r="L397" s="12"/>
      <c r="M397" s="12"/>
      <c r="N397" s="12"/>
      <c r="O397" s="12"/>
      <c r="P397" s="12"/>
      <c r="Q397" s="12"/>
      <c r="R397" s="12"/>
      <c r="S397" s="12"/>
    </row>
    <row r="398" spans="2:19" x14ac:dyDescent="0.25">
      <c r="B398" s="13"/>
      <c r="C398" s="9"/>
      <c r="D398" s="9"/>
      <c r="E398" s="9"/>
      <c r="F398" s="9"/>
      <c r="G398" s="9"/>
      <c r="H398" s="9"/>
      <c r="I398" s="9"/>
      <c r="J398" s="9"/>
      <c r="K398" s="12"/>
      <c r="L398" s="12"/>
      <c r="M398" s="12"/>
      <c r="N398" s="12"/>
      <c r="O398" s="12"/>
      <c r="P398" s="12"/>
      <c r="Q398" s="12"/>
      <c r="R398" s="12"/>
      <c r="S398" s="12"/>
    </row>
    <row r="399" spans="2:19" x14ac:dyDescent="0.25">
      <c r="B399" s="13"/>
      <c r="C399" s="9"/>
      <c r="D399" s="9"/>
      <c r="E399" s="9"/>
      <c r="F399" s="9"/>
      <c r="G399" s="9"/>
      <c r="H399" s="9"/>
      <c r="I399" s="9"/>
      <c r="J399" s="9"/>
      <c r="K399" s="12"/>
      <c r="L399" s="12"/>
      <c r="M399" s="12"/>
      <c r="N399" s="12"/>
      <c r="O399" s="12"/>
      <c r="P399" s="12"/>
      <c r="Q399" s="12"/>
      <c r="R399" s="12"/>
      <c r="S399" s="12"/>
    </row>
    <row r="400" spans="2:19" x14ac:dyDescent="0.25">
      <c r="B400" s="13"/>
      <c r="C400" s="9"/>
      <c r="D400" s="9"/>
      <c r="E400" s="9"/>
      <c r="F400" s="9"/>
      <c r="G400" s="9"/>
      <c r="H400" s="9"/>
      <c r="I400" s="9"/>
      <c r="J400" s="9"/>
      <c r="K400" s="12"/>
      <c r="L400" s="12"/>
      <c r="M400" s="12"/>
      <c r="N400" s="12"/>
      <c r="O400" s="12"/>
      <c r="P400" s="12"/>
      <c r="Q400" s="12"/>
      <c r="R400" s="12"/>
      <c r="S400" s="12"/>
    </row>
    <row r="401" spans="2:19" x14ac:dyDescent="0.25">
      <c r="B401" s="13"/>
      <c r="C401" s="9"/>
      <c r="D401" s="9"/>
      <c r="E401" s="9"/>
      <c r="F401" s="9"/>
      <c r="G401" s="9"/>
      <c r="H401" s="9"/>
      <c r="I401" s="9"/>
      <c r="J401" s="9"/>
      <c r="K401" s="12"/>
      <c r="L401" s="12"/>
      <c r="M401" s="12"/>
      <c r="N401" s="12"/>
      <c r="O401" s="12"/>
      <c r="P401" s="12"/>
      <c r="Q401" s="12"/>
      <c r="R401" s="12"/>
      <c r="S401" s="12"/>
    </row>
    <row r="402" spans="2:19" x14ac:dyDescent="0.25">
      <c r="B402" s="13"/>
      <c r="C402" s="9"/>
      <c r="D402" s="9"/>
      <c r="E402" s="9"/>
      <c r="F402" s="9"/>
      <c r="G402" s="9"/>
      <c r="H402" s="9"/>
      <c r="I402" s="9"/>
      <c r="J402" s="9"/>
      <c r="K402" s="12"/>
      <c r="L402" s="12"/>
      <c r="M402" s="12"/>
      <c r="N402" s="12"/>
      <c r="O402" s="12"/>
      <c r="P402" s="12"/>
      <c r="Q402" s="12"/>
      <c r="R402" s="12"/>
      <c r="S402" s="12"/>
    </row>
    <row r="403" spans="2:19" x14ac:dyDescent="0.25">
      <c r="B403" s="13"/>
      <c r="C403" s="9"/>
      <c r="D403" s="9"/>
      <c r="E403" s="9"/>
      <c r="F403" s="9"/>
      <c r="G403" s="9"/>
      <c r="H403" s="9"/>
      <c r="I403" s="9"/>
      <c r="J403" s="9"/>
      <c r="K403" s="12"/>
      <c r="L403" s="12"/>
      <c r="M403" s="12"/>
      <c r="N403" s="12"/>
      <c r="O403" s="12"/>
      <c r="P403" s="12"/>
      <c r="Q403" s="12"/>
      <c r="R403" s="12"/>
      <c r="S403" s="12"/>
    </row>
    <row r="404" spans="2:19" x14ac:dyDescent="0.25">
      <c r="B404" s="13"/>
      <c r="C404" s="9"/>
      <c r="D404" s="9"/>
      <c r="E404" s="9"/>
      <c r="F404" s="9"/>
      <c r="G404" s="9"/>
      <c r="H404" s="9"/>
      <c r="I404" s="9"/>
      <c r="J404" s="9"/>
      <c r="K404" s="12"/>
      <c r="L404" s="12"/>
      <c r="M404" s="12"/>
      <c r="N404" s="12"/>
      <c r="O404" s="12"/>
      <c r="P404" s="12"/>
      <c r="Q404" s="12"/>
      <c r="R404" s="12"/>
      <c r="S404" s="12"/>
    </row>
    <row r="405" spans="2:19" x14ac:dyDescent="0.25">
      <c r="B405" s="13"/>
      <c r="C405" s="9"/>
      <c r="D405" s="9"/>
      <c r="E405" s="9"/>
      <c r="F405" s="9"/>
      <c r="G405" s="9"/>
      <c r="H405" s="9"/>
      <c r="I405" s="9"/>
      <c r="J405" s="9"/>
      <c r="K405" s="12"/>
      <c r="L405" s="12"/>
      <c r="M405" s="12"/>
      <c r="N405" s="12"/>
      <c r="O405" s="12"/>
      <c r="P405" s="12"/>
      <c r="Q405" s="12"/>
      <c r="R405" s="12"/>
      <c r="S405" s="12"/>
    </row>
    <row r="406" spans="2:19" x14ac:dyDescent="0.25">
      <c r="B406" s="13"/>
      <c r="C406" s="9"/>
      <c r="D406" s="9"/>
      <c r="E406" s="9"/>
      <c r="F406" s="9"/>
      <c r="G406" s="9"/>
      <c r="H406" s="9"/>
      <c r="I406" s="9"/>
      <c r="J406" s="9"/>
      <c r="K406" s="12"/>
      <c r="L406" s="12"/>
      <c r="M406" s="12"/>
      <c r="N406" s="12"/>
      <c r="O406" s="12"/>
      <c r="P406" s="12"/>
      <c r="Q406" s="12"/>
      <c r="R406" s="12"/>
      <c r="S406" s="12"/>
    </row>
    <row r="407" spans="2:19" x14ac:dyDescent="0.25">
      <c r="B407" s="13"/>
      <c r="C407" s="9"/>
      <c r="D407" s="9"/>
      <c r="E407" s="9"/>
      <c r="F407" s="9"/>
      <c r="G407" s="9"/>
      <c r="H407" s="9"/>
      <c r="I407" s="9"/>
      <c r="J407" s="9"/>
      <c r="K407" s="12"/>
      <c r="L407" s="12"/>
      <c r="M407" s="12"/>
      <c r="N407" s="12"/>
      <c r="O407" s="12"/>
      <c r="P407" s="12"/>
      <c r="Q407" s="12"/>
      <c r="R407" s="12"/>
      <c r="S407" s="12"/>
    </row>
    <row r="408" spans="2:19" x14ac:dyDescent="0.25">
      <c r="B408" s="12"/>
      <c r="C408" s="9"/>
      <c r="D408" s="9"/>
      <c r="E408" s="9"/>
      <c r="F408" s="9"/>
      <c r="G408" s="9"/>
      <c r="H408" s="9"/>
      <c r="I408" s="9"/>
      <c r="J408" s="9"/>
      <c r="K408" s="12"/>
      <c r="L408" s="12"/>
      <c r="M408" s="12"/>
      <c r="N408" s="12"/>
      <c r="O408" s="12"/>
      <c r="P408" s="12"/>
      <c r="Q408" s="12"/>
      <c r="R408" s="12"/>
      <c r="S408" s="12"/>
    </row>
    <row r="409" spans="2:19" x14ac:dyDescent="0.25">
      <c r="B409" s="12"/>
      <c r="C409" s="9"/>
      <c r="D409" s="9"/>
      <c r="E409" s="9"/>
      <c r="F409" s="9"/>
      <c r="G409" s="9"/>
      <c r="H409" s="9"/>
      <c r="I409" s="9"/>
      <c r="J409" s="9"/>
      <c r="K409" s="12"/>
      <c r="L409" s="12"/>
      <c r="M409" s="12"/>
      <c r="N409" s="12"/>
      <c r="O409" s="12"/>
      <c r="P409" s="12"/>
      <c r="Q409" s="12"/>
      <c r="R409" s="12"/>
      <c r="S409" s="12"/>
    </row>
    <row r="410" spans="2:19" x14ac:dyDescent="0.25">
      <c r="B410" s="12"/>
      <c r="C410" s="9"/>
      <c r="D410" s="9"/>
      <c r="E410" s="9"/>
      <c r="F410" s="9"/>
      <c r="G410" s="9"/>
      <c r="H410" s="9"/>
      <c r="I410" s="9"/>
      <c r="J410" s="9"/>
      <c r="K410" s="12"/>
      <c r="L410" s="12"/>
      <c r="M410" s="12"/>
      <c r="N410" s="12"/>
      <c r="O410" s="12"/>
      <c r="P410" s="12"/>
      <c r="Q410" s="12"/>
      <c r="R410" s="12"/>
      <c r="S410" s="12"/>
    </row>
    <row r="411" spans="2:19" ht="13" x14ac:dyDescent="0.3">
      <c r="B411" s="16"/>
      <c r="C411" s="9"/>
      <c r="D411" s="9"/>
      <c r="E411" s="9"/>
      <c r="F411" s="9"/>
      <c r="G411" s="9"/>
      <c r="H411" s="9"/>
      <c r="I411" s="9"/>
      <c r="J411" s="9"/>
      <c r="K411" s="12"/>
      <c r="L411" s="12"/>
      <c r="M411" s="12"/>
      <c r="N411" s="12"/>
      <c r="O411" s="12"/>
      <c r="P411" s="12"/>
      <c r="Q411" s="12"/>
      <c r="R411" s="12"/>
      <c r="S411" s="12"/>
    </row>
    <row r="412" spans="2:19" x14ac:dyDescent="0.25">
      <c r="B412" s="12"/>
      <c r="C412" s="9"/>
      <c r="D412" s="9"/>
      <c r="E412" s="9"/>
      <c r="F412" s="9"/>
      <c r="G412" s="9"/>
      <c r="H412" s="9"/>
      <c r="I412" s="9"/>
      <c r="J412" s="9"/>
      <c r="K412" s="12"/>
      <c r="L412" s="12"/>
      <c r="M412" s="12"/>
      <c r="N412" s="12"/>
      <c r="O412" s="12"/>
      <c r="P412" s="12"/>
      <c r="Q412" s="12"/>
      <c r="R412" s="12"/>
      <c r="S412" s="12"/>
    </row>
    <row r="413" spans="2:19" x14ac:dyDescent="0.25">
      <c r="B413" s="13"/>
      <c r="C413" s="9"/>
      <c r="D413" s="9"/>
      <c r="E413" s="9"/>
      <c r="F413" s="9"/>
      <c r="G413" s="9"/>
      <c r="H413" s="9"/>
      <c r="I413" s="9"/>
      <c r="J413" s="9"/>
      <c r="K413" s="12"/>
      <c r="L413" s="12"/>
      <c r="M413" s="12"/>
      <c r="N413" s="12"/>
      <c r="O413" s="12"/>
      <c r="P413" s="12"/>
      <c r="Q413" s="12"/>
      <c r="R413" s="12"/>
      <c r="S413" s="12"/>
    </row>
    <row r="414" spans="2:19" x14ac:dyDescent="0.25">
      <c r="B414" s="13"/>
      <c r="C414" s="9"/>
      <c r="D414" s="9"/>
      <c r="E414" s="9"/>
      <c r="F414" s="9"/>
      <c r="G414" s="9"/>
      <c r="H414" s="9"/>
      <c r="I414" s="9"/>
      <c r="J414" s="9"/>
      <c r="K414" s="12"/>
      <c r="L414" s="12"/>
      <c r="M414" s="12"/>
      <c r="N414" s="12"/>
      <c r="O414" s="12"/>
      <c r="P414" s="12"/>
      <c r="Q414" s="12"/>
      <c r="R414" s="12"/>
      <c r="S414" s="12"/>
    </row>
    <row r="415" spans="2:19" x14ac:dyDescent="0.25">
      <c r="B415" s="13"/>
      <c r="C415" s="9"/>
      <c r="D415" s="9"/>
      <c r="E415" s="9"/>
      <c r="F415" s="9"/>
      <c r="G415" s="9"/>
      <c r="H415" s="9"/>
      <c r="I415" s="9"/>
      <c r="J415" s="9"/>
      <c r="K415" s="12"/>
      <c r="L415" s="12"/>
      <c r="M415" s="12"/>
      <c r="N415" s="12"/>
      <c r="O415" s="12"/>
      <c r="P415" s="12"/>
      <c r="Q415" s="12"/>
      <c r="R415" s="12"/>
      <c r="S415" s="12"/>
    </row>
    <row r="416" spans="2:19" x14ac:dyDescent="0.25">
      <c r="B416" s="13"/>
      <c r="C416" s="9"/>
      <c r="D416" s="9"/>
      <c r="E416" s="9"/>
      <c r="F416" s="9"/>
      <c r="G416" s="9"/>
      <c r="H416" s="9"/>
      <c r="I416" s="9"/>
      <c r="J416" s="9"/>
      <c r="K416" s="12"/>
      <c r="L416" s="12"/>
      <c r="M416" s="12"/>
      <c r="N416" s="12"/>
      <c r="O416" s="12"/>
      <c r="P416" s="12"/>
      <c r="Q416" s="12"/>
      <c r="R416" s="12"/>
      <c r="S416" s="12"/>
    </row>
    <row r="417" spans="2:19" x14ac:dyDescent="0.25">
      <c r="B417" s="13"/>
      <c r="C417" s="9"/>
      <c r="D417" s="9"/>
      <c r="E417" s="9"/>
      <c r="F417" s="9"/>
      <c r="G417" s="9"/>
      <c r="H417" s="9"/>
      <c r="I417" s="9"/>
      <c r="J417" s="9"/>
      <c r="K417" s="12"/>
      <c r="L417" s="12"/>
      <c r="M417" s="12"/>
      <c r="N417" s="12"/>
      <c r="O417" s="12"/>
      <c r="P417" s="12"/>
      <c r="Q417" s="12"/>
      <c r="R417" s="12"/>
      <c r="S417" s="12"/>
    </row>
    <row r="418" spans="2:19" x14ac:dyDescent="0.25">
      <c r="B418" s="13"/>
      <c r="C418" s="9"/>
      <c r="D418" s="9"/>
      <c r="E418" s="9"/>
      <c r="F418" s="9"/>
      <c r="G418" s="9"/>
      <c r="H418" s="9"/>
      <c r="I418" s="9"/>
      <c r="J418" s="9"/>
      <c r="K418" s="12"/>
      <c r="L418" s="12"/>
      <c r="M418" s="12"/>
      <c r="N418" s="12"/>
      <c r="O418" s="12"/>
      <c r="P418" s="12"/>
      <c r="Q418" s="12"/>
      <c r="R418" s="12"/>
      <c r="S418" s="12"/>
    </row>
    <row r="419" spans="2:19" x14ac:dyDescent="0.25">
      <c r="B419" s="13"/>
      <c r="C419" s="9"/>
      <c r="D419" s="9"/>
      <c r="E419" s="9"/>
      <c r="F419" s="9"/>
      <c r="G419" s="9"/>
      <c r="H419" s="9"/>
      <c r="I419" s="9"/>
      <c r="J419" s="9"/>
      <c r="K419" s="12"/>
      <c r="L419" s="12"/>
      <c r="M419" s="12"/>
      <c r="N419" s="12"/>
      <c r="O419" s="12"/>
      <c r="P419" s="12"/>
      <c r="Q419" s="12"/>
      <c r="R419" s="12"/>
      <c r="S419" s="12"/>
    </row>
    <row r="420" spans="2:19" x14ac:dyDescent="0.25">
      <c r="B420" s="13"/>
      <c r="C420" s="9"/>
      <c r="D420" s="9"/>
      <c r="E420" s="9"/>
      <c r="F420" s="9"/>
      <c r="G420" s="9"/>
      <c r="H420" s="9"/>
      <c r="I420" s="9"/>
      <c r="J420" s="9"/>
      <c r="K420" s="12"/>
      <c r="L420" s="12"/>
      <c r="M420" s="12"/>
      <c r="N420" s="12"/>
      <c r="O420" s="12"/>
      <c r="P420" s="12"/>
      <c r="Q420" s="12"/>
      <c r="R420" s="12"/>
      <c r="S420" s="12"/>
    </row>
    <row r="421" spans="2:19" x14ac:dyDescent="0.25">
      <c r="B421" s="13"/>
      <c r="C421" s="9"/>
      <c r="D421" s="9"/>
      <c r="E421" s="9"/>
      <c r="F421" s="9"/>
      <c r="G421" s="9"/>
      <c r="H421" s="9"/>
      <c r="I421" s="9"/>
      <c r="J421" s="9"/>
      <c r="K421" s="12"/>
      <c r="L421" s="12"/>
      <c r="M421" s="12"/>
      <c r="N421" s="12"/>
      <c r="O421" s="12"/>
      <c r="P421" s="12"/>
      <c r="Q421" s="12"/>
      <c r="R421" s="12"/>
      <c r="S421" s="12"/>
    </row>
    <row r="422" spans="2:19" x14ac:dyDescent="0.25">
      <c r="B422" s="13"/>
      <c r="C422" s="9"/>
      <c r="D422" s="9"/>
      <c r="E422" s="9"/>
      <c r="F422" s="9"/>
      <c r="G422" s="9"/>
      <c r="H422" s="9"/>
      <c r="I422" s="9"/>
      <c r="J422" s="9"/>
      <c r="K422" s="12"/>
      <c r="L422" s="12"/>
      <c r="M422" s="12"/>
      <c r="N422" s="12"/>
      <c r="O422" s="12"/>
      <c r="P422" s="12"/>
      <c r="Q422" s="12"/>
      <c r="R422" s="12"/>
      <c r="S422" s="12"/>
    </row>
    <row r="423" spans="2:19" x14ac:dyDescent="0.25">
      <c r="B423" s="13"/>
      <c r="C423" s="9"/>
      <c r="D423" s="9"/>
      <c r="E423" s="9"/>
      <c r="F423" s="9"/>
      <c r="G423" s="9"/>
      <c r="H423" s="9"/>
      <c r="I423" s="9"/>
      <c r="J423" s="9"/>
      <c r="K423" s="12"/>
      <c r="L423" s="12"/>
      <c r="M423" s="12"/>
      <c r="N423" s="12"/>
      <c r="O423" s="12"/>
      <c r="P423" s="12"/>
      <c r="Q423" s="12"/>
      <c r="R423" s="12"/>
      <c r="S423" s="12"/>
    </row>
    <row r="424" spans="2:19" x14ac:dyDescent="0.25">
      <c r="B424" s="13"/>
      <c r="C424" s="9"/>
      <c r="D424" s="9"/>
      <c r="E424" s="9"/>
      <c r="F424" s="9"/>
      <c r="G424" s="9"/>
      <c r="H424" s="9"/>
      <c r="I424" s="9"/>
      <c r="J424" s="9"/>
      <c r="K424" s="12"/>
      <c r="L424" s="12"/>
      <c r="M424" s="12"/>
      <c r="N424" s="12"/>
      <c r="O424" s="12"/>
      <c r="P424" s="12"/>
      <c r="Q424" s="12"/>
      <c r="R424" s="12"/>
      <c r="S424" s="12"/>
    </row>
    <row r="425" spans="2:19" x14ac:dyDescent="0.25">
      <c r="B425" s="13"/>
      <c r="C425" s="9"/>
      <c r="D425" s="9"/>
      <c r="E425" s="9"/>
      <c r="F425" s="9"/>
      <c r="G425" s="9"/>
      <c r="H425" s="9"/>
      <c r="I425" s="9"/>
      <c r="J425" s="9"/>
      <c r="K425" s="12"/>
      <c r="L425" s="12"/>
      <c r="M425" s="12"/>
      <c r="N425" s="12"/>
      <c r="O425" s="12"/>
      <c r="P425" s="12"/>
      <c r="Q425" s="12"/>
      <c r="R425" s="12"/>
      <c r="S425" s="12"/>
    </row>
    <row r="426" spans="2:19" x14ac:dyDescent="0.25">
      <c r="B426" s="13"/>
      <c r="C426" s="9"/>
      <c r="D426" s="9"/>
      <c r="E426" s="9"/>
      <c r="F426" s="9"/>
      <c r="G426" s="9"/>
      <c r="H426" s="9"/>
      <c r="I426" s="9"/>
      <c r="J426" s="9"/>
      <c r="K426" s="12"/>
      <c r="L426" s="12"/>
      <c r="M426" s="12"/>
      <c r="N426" s="12"/>
      <c r="O426" s="12"/>
      <c r="P426" s="12"/>
      <c r="Q426" s="12"/>
      <c r="R426" s="12"/>
      <c r="S426" s="12"/>
    </row>
    <row r="427" spans="2:19" x14ac:dyDescent="0.25">
      <c r="B427" s="12"/>
      <c r="C427" s="9"/>
      <c r="D427" s="9"/>
      <c r="E427" s="9"/>
      <c r="F427" s="9"/>
      <c r="G427" s="9"/>
      <c r="H427" s="9"/>
      <c r="I427" s="9"/>
      <c r="J427" s="9"/>
      <c r="K427" s="12"/>
      <c r="L427" s="12"/>
      <c r="M427" s="12"/>
      <c r="N427" s="12"/>
      <c r="O427" s="12"/>
      <c r="P427" s="12"/>
      <c r="Q427" s="12"/>
      <c r="R427" s="12"/>
      <c r="S427" s="12"/>
    </row>
    <row r="428" spans="2:19" x14ac:dyDescent="0.25">
      <c r="B428" s="12"/>
      <c r="C428" s="9"/>
      <c r="D428" s="9"/>
      <c r="E428" s="9"/>
      <c r="F428" s="9"/>
      <c r="G428" s="9"/>
      <c r="H428" s="9"/>
      <c r="I428" s="9"/>
      <c r="J428" s="9"/>
      <c r="K428" s="12"/>
      <c r="L428" s="12"/>
      <c r="M428" s="12"/>
      <c r="N428" s="12"/>
      <c r="O428" s="12"/>
      <c r="P428" s="12"/>
      <c r="Q428" s="12"/>
      <c r="R428" s="12"/>
      <c r="S428" s="12"/>
    </row>
    <row r="429" spans="2:19" x14ac:dyDescent="0.25">
      <c r="B429" s="12"/>
      <c r="C429" s="9"/>
      <c r="D429" s="9"/>
      <c r="E429" s="9"/>
      <c r="F429" s="9"/>
      <c r="G429" s="9"/>
      <c r="H429" s="9"/>
      <c r="I429" s="9"/>
      <c r="J429" s="9"/>
      <c r="K429" s="12"/>
      <c r="L429" s="12"/>
      <c r="M429" s="12"/>
      <c r="N429" s="12"/>
      <c r="O429" s="12"/>
      <c r="P429" s="12"/>
      <c r="Q429" s="12"/>
      <c r="R429" s="12"/>
      <c r="S429" s="12"/>
    </row>
    <row r="430" spans="2:19" ht="13" x14ac:dyDescent="0.3">
      <c r="B430" s="16"/>
      <c r="C430" s="9"/>
      <c r="D430" s="9"/>
      <c r="E430" s="9"/>
      <c r="F430" s="9"/>
      <c r="G430" s="9"/>
      <c r="H430" s="9"/>
      <c r="I430" s="9"/>
      <c r="J430" s="9"/>
      <c r="K430" s="12"/>
      <c r="L430" s="12"/>
      <c r="M430" s="12"/>
      <c r="N430" s="12"/>
      <c r="O430" s="12"/>
      <c r="P430" s="12"/>
      <c r="Q430" s="12"/>
      <c r="R430" s="12"/>
      <c r="S430" s="12"/>
    </row>
    <row r="431" spans="2:19" x14ac:dyDescent="0.25">
      <c r="B431" s="12"/>
      <c r="C431" s="9"/>
      <c r="D431" s="9"/>
      <c r="E431" s="9"/>
      <c r="F431" s="9"/>
      <c r="G431" s="9"/>
      <c r="H431" s="9"/>
      <c r="I431" s="9"/>
      <c r="J431" s="9"/>
      <c r="K431" s="12"/>
      <c r="L431" s="12"/>
      <c r="M431" s="12"/>
      <c r="N431" s="12"/>
      <c r="O431" s="12"/>
      <c r="P431" s="12"/>
      <c r="Q431" s="12"/>
      <c r="R431" s="12"/>
      <c r="S431" s="12"/>
    </row>
    <row r="432" spans="2:19" x14ac:dyDescent="0.25">
      <c r="B432" s="13"/>
      <c r="C432" s="9"/>
      <c r="D432" s="9"/>
      <c r="E432" s="9"/>
      <c r="F432" s="9"/>
      <c r="G432" s="9"/>
      <c r="H432" s="9"/>
      <c r="I432" s="9"/>
      <c r="J432" s="9"/>
      <c r="K432" s="12"/>
      <c r="L432" s="12"/>
      <c r="M432" s="12"/>
      <c r="N432" s="12"/>
      <c r="O432" s="12"/>
      <c r="P432" s="12"/>
      <c r="Q432" s="12"/>
      <c r="R432" s="12"/>
      <c r="S432" s="12"/>
    </row>
    <row r="433" spans="2:19" x14ac:dyDescent="0.25">
      <c r="B433" s="13"/>
      <c r="C433" s="9"/>
      <c r="D433" s="9"/>
      <c r="E433" s="9"/>
      <c r="F433" s="9"/>
      <c r="G433" s="9"/>
      <c r="H433" s="9"/>
      <c r="I433" s="9"/>
      <c r="J433" s="9"/>
      <c r="K433" s="12"/>
      <c r="L433" s="12"/>
      <c r="M433" s="12"/>
      <c r="N433" s="12"/>
      <c r="O433" s="12"/>
      <c r="P433" s="12"/>
      <c r="Q433" s="12"/>
      <c r="R433" s="12"/>
      <c r="S433" s="12"/>
    </row>
    <row r="434" spans="2:19" x14ac:dyDescent="0.25">
      <c r="B434" s="13"/>
      <c r="C434" s="9"/>
      <c r="D434" s="9"/>
      <c r="E434" s="9"/>
      <c r="F434" s="9"/>
      <c r="G434" s="9"/>
      <c r="H434" s="9"/>
      <c r="I434" s="9"/>
      <c r="J434" s="9"/>
      <c r="K434" s="12"/>
      <c r="L434" s="12"/>
      <c r="M434" s="12"/>
      <c r="N434" s="12"/>
      <c r="O434" s="12"/>
      <c r="P434" s="12"/>
      <c r="Q434" s="12"/>
      <c r="R434" s="12"/>
      <c r="S434" s="12"/>
    </row>
    <row r="435" spans="2:19" x14ac:dyDescent="0.25">
      <c r="B435" s="13"/>
      <c r="C435" s="9"/>
      <c r="D435" s="9"/>
      <c r="E435" s="9"/>
      <c r="F435" s="9"/>
      <c r="G435" s="9"/>
      <c r="H435" s="9"/>
      <c r="I435" s="9"/>
      <c r="J435" s="9"/>
      <c r="K435" s="12"/>
      <c r="L435" s="12"/>
      <c r="M435" s="12"/>
      <c r="N435" s="12"/>
      <c r="O435" s="12"/>
      <c r="P435" s="12"/>
      <c r="Q435" s="12"/>
      <c r="R435" s="12"/>
      <c r="S435" s="12"/>
    </row>
    <row r="436" spans="2:19" x14ac:dyDescent="0.25">
      <c r="B436" s="13"/>
      <c r="C436" s="9"/>
      <c r="D436" s="9"/>
      <c r="E436" s="9"/>
      <c r="F436" s="9"/>
      <c r="G436" s="9"/>
      <c r="H436" s="9"/>
      <c r="I436" s="9"/>
      <c r="J436" s="9"/>
      <c r="K436" s="12"/>
      <c r="L436" s="12"/>
      <c r="M436" s="12"/>
      <c r="N436" s="12"/>
      <c r="O436" s="12"/>
      <c r="P436" s="12"/>
      <c r="Q436" s="12"/>
      <c r="R436" s="12"/>
      <c r="S436" s="12"/>
    </row>
    <row r="437" spans="2:19" x14ac:dyDescent="0.25">
      <c r="B437" s="13"/>
      <c r="C437" s="9"/>
      <c r="D437" s="9"/>
      <c r="E437" s="9"/>
      <c r="F437" s="9"/>
      <c r="G437" s="9"/>
      <c r="H437" s="9"/>
      <c r="I437" s="9"/>
      <c r="J437" s="9"/>
      <c r="K437" s="12"/>
      <c r="L437" s="12"/>
      <c r="M437" s="12"/>
      <c r="N437" s="12"/>
      <c r="O437" s="12"/>
      <c r="P437" s="12"/>
      <c r="Q437" s="12"/>
      <c r="R437" s="12"/>
      <c r="S437" s="12"/>
    </row>
    <row r="438" spans="2:19" x14ac:dyDescent="0.25">
      <c r="B438" s="13"/>
      <c r="C438" s="9"/>
      <c r="D438" s="9"/>
      <c r="E438" s="9"/>
      <c r="F438" s="9"/>
      <c r="G438" s="9"/>
      <c r="H438" s="9"/>
      <c r="I438" s="9"/>
      <c r="J438" s="9"/>
      <c r="K438" s="12"/>
      <c r="L438" s="12"/>
      <c r="M438" s="12"/>
      <c r="N438" s="12"/>
      <c r="O438" s="12"/>
      <c r="P438" s="12"/>
      <c r="Q438" s="12"/>
      <c r="R438" s="12"/>
      <c r="S438" s="12"/>
    </row>
    <row r="439" spans="2:19" x14ac:dyDescent="0.25">
      <c r="B439" s="13"/>
      <c r="C439" s="9"/>
      <c r="D439" s="9"/>
      <c r="E439" s="9"/>
      <c r="F439" s="9"/>
      <c r="G439" s="9"/>
      <c r="H439" s="9"/>
      <c r="I439" s="9"/>
      <c r="J439" s="9"/>
      <c r="K439" s="12"/>
      <c r="L439" s="12"/>
      <c r="M439" s="12"/>
      <c r="N439" s="12"/>
      <c r="O439" s="12"/>
      <c r="P439" s="12"/>
      <c r="Q439" s="12"/>
      <c r="R439" s="12"/>
      <c r="S439" s="12"/>
    </row>
    <row r="440" spans="2:19" x14ac:dyDescent="0.25">
      <c r="B440" s="13"/>
      <c r="C440" s="9"/>
      <c r="D440" s="9"/>
      <c r="E440" s="9"/>
      <c r="F440" s="9"/>
      <c r="G440" s="9"/>
      <c r="H440" s="9"/>
      <c r="I440" s="9"/>
      <c r="J440" s="9"/>
      <c r="K440" s="12"/>
      <c r="L440" s="12"/>
      <c r="M440" s="12"/>
      <c r="N440" s="12"/>
      <c r="O440" s="12"/>
      <c r="P440" s="12"/>
      <c r="Q440" s="12"/>
      <c r="R440" s="12"/>
      <c r="S440" s="12"/>
    </row>
    <row r="441" spans="2:19" x14ac:dyDescent="0.25">
      <c r="B441" s="13"/>
      <c r="C441" s="9"/>
      <c r="D441" s="9"/>
      <c r="E441" s="9"/>
      <c r="F441" s="9"/>
      <c r="G441" s="9"/>
      <c r="H441" s="9"/>
      <c r="I441" s="9"/>
      <c r="J441" s="9"/>
      <c r="K441" s="12"/>
      <c r="L441" s="12"/>
      <c r="M441" s="12"/>
      <c r="N441" s="12"/>
      <c r="O441" s="12"/>
      <c r="P441" s="12"/>
      <c r="Q441" s="12"/>
      <c r="R441" s="12"/>
      <c r="S441" s="12"/>
    </row>
    <row r="442" spans="2:19" x14ac:dyDescent="0.25">
      <c r="B442" s="13"/>
      <c r="C442" s="9"/>
      <c r="D442" s="9"/>
      <c r="E442" s="9"/>
      <c r="F442" s="9"/>
      <c r="G442" s="9"/>
      <c r="H442" s="9"/>
      <c r="I442" s="9"/>
      <c r="J442" s="9"/>
      <c r="K442" s="12"/>
      <c r="L442" s="12"/>
      <c r="M442" s="12"/>
      <c r="N442" s="12"/>
      <c r="O442" s="12"/>
      <c r="P442" s="12"/>
      <c r="Q442" s="12"/>
      <c r="R442" s="12"/>
      <c r="S442" s="12"/>
    </row>
    <row r="443" spans="2:19" x14ac:dyDescent="0.25">
      <c r="B443" s="13"/>
      <c r="C443" s="9"/>
      <c r="D443" s="9"/>
      <c r="E443" s="9"/>
      <c r="F443" s="9"/>
      <c r="G443" s="9"/>
      <c r="H443" s="9"/>
      <c r="I443" s="9"/>
      <c r="J443" s="9"/>
      <c r="K443" s="12"/>
      <c r="L443" s="12"/>
      <c r="M443" s="12"/>
      <c r="N443" s="12"/>
      <c r="O443" s="12"/>
      <c r="P443" s="12"/>
      <c r="Q443" s="12"/>
      <c r="R443" s="12"/>
      <c r="S443" s="12"/>
    </row>
    <row r="444" spans="2:19" x14ac:dyDescent="0.25">
      <c r="B444" s="13"/>
      <c r="C444" s="9"/>
      <c r="D444" s="9"/>
      <c r="E444" s="9"/>
      <c r="F444" s="9"/>
      <c r="G444" s="9"/>
      <c r="H444" s="9"/>
      <c r="I444" s="9"/>
      <c r="J444" s="9"/>
      <c r="K444" s="12"/>
      <c r="L444" s="12"/>
      <c r="M444" s="12"/>
      <c r="N444" s="12"/>
      <c r="O444" s="12"/>
      <c r="P444" s="12"/>
      <c r="Q444" s="12"/>
      <c r="R444" s="12"/>
      <c r="S444" s="12"/>
    </row>
    <row r="445" spans="2:19" x14ac:dyDescent="0.25">
      <c r="B445" s="13"/>
      <c r="C445" s="9"/>
      <c r="D445" s="9"/>
      <c r="E445" s="9"/>
      <c r="F445" s="9"/>
      <c r="G445" s="9"/>
      <c r="H445" s="9"/>
      <c r="I445" s="9"/>
      <c r="J445" s="9"/>
      <c r="K445" s="12"/>
      <c r="L445" s="12"/>
      <c r="M445" s="12"/>
      <c r="N445" s="12"/>
      <c r="O445" s="12"/>
      <c r="P445" s="12"/>
      <c r="Q445" s="12"/>
      <c r="R445" s="12"/>
      <c r="S445" s="12"/>
    </row>
    <row r="446" spans="2:19" x14ac:dyDescent="0.25">
      <c r="B446" s="12"/>
      <c r="C446" s="9"/>
      <c r="D446" s="9"/>
      <c r="E446" s="9"/>
      <c r="F446" s="9"/>
      <c r="G446" s="9"/>
      <c r="H446" s="9"/>
      <c r="I446" s="9"/>
      <c r="J446" s="9"/>
      <c r="K446" s="12"/>
      <c r="L446" s="12"/>
      <c r="M446" s="12"/>
      <c r="N446" s="12"/>
      <c r="O446" s="12"/>
      <c r="P446" s="12"/>
      <c r="Q446" s="12"/>
      <c r="R446" s="12"/>
      <c r="S446" s="12"/>
    </row>
    <row r="447" spans="2:19" x14ac:dyDescent="0.25">
      <c r="B447" s="12"/>
      <c r="C447" s="9"/>
      <c r="D447" s="9"/>
      <c r="E447" s="9"/>
      <c r="F447" s="9"/>
      <c r="G447" s="9"/>
      <c r="H447" s="9"/>
      <c r="I447" s="9"/>
      <c r="J447" s="9"/>
      <c r="K447" s="12"/>
      <c r="L447" s="12"/>
      <c r="M447" s="12"/>
      <c r="N447" s="12"/>
      <c r="O447" s="12"/>
      <c r="P447" s="12"/>
      <c r="Q447" s="12"/>
      <c r="R447" s="12"/>
      <c r="S447" s="12"/>
    </row>
    <row r="448" spans="2:19" x14ac:dyDescent="0.25">
      <c r="B448" s="12"/>
      <c r="C448" s="9"/>
      <c r="D448" s="9"/>
      <c r="E448" s="9"/>
      <c r="F448" s="9"/>
      <c r="G448" s="9"/>
      <c r="H448" s="9"/>
      <c r="I448" s="9"/>
      <c r="J448" s="9"/>
      <c r="K448" s="12"/>
      <c r="L448" s="12"/>
      <c r="M448" s="12"/>
      <c r="N448" s="12"/>
      <c r="O448" s="12"/>
      <c r="P448" s="12"/>
      <c r="Q448" s="12"/>
      <c r="R448" s="12"/>
      <c r="S448" s="12"/>
    </row>
    <row r="449" spans="2:19" ht="13" x14ac:dyDescent="0.3">
      <c r="B449" s="16"/>
      <c r="C449" s="9"/>
      <c r="D449" s="9"/>
      <c r="E449" s="9"/>
      <c r="F449" s="9"/>
      <c r="G449" s="9"/>
      <c r="H449" s="9"/>
      <c r="I449" s="9"/>
      <c r="J449" s="9"/>
      <c r="K449" s="12"/>
      <c r="L449" s="12"/>
      <c r="M449" s="12"/>
      <c r="N449" s="12"/>
      <c r="O449" s="12"/>
      <c r="P449" s="12"/>
      <c r="Q449" s="12"/>
      <c r="R449" s="12"/>
      <c r="S449" s="12"/>
    </row>
    <row r="450" spans="2:19" x14ac:dyDescent="0.25">
      <c r="B450" s="12"/>
      <c r="C450" s="9"/>
      <c r="D450" s="9"/>
      <c r="E450" s="9"/>
      <c r="F450" s="9"/>
      <c r="G450" s="9"/>
      <c r="H450" s="9"/>
      <c r="I450" s="9"/>
      <c r="J450" s="9"/>
      <c r="K450" s="12"/>
      <c r="L450" s="12"/>
      <c r="M450" s="12"/>
      <c r="N450" s="12"/>
      <c r="O450" s="12"/>
      <c r="P450" s="12"/>
      <c r="Q450" s="12"/>
      <c r="R450" s="12"/>
      <c r="S450" s="12"/>
    </row>
    <row r="451" spans="2:19" x14ac:dyDescent="0.25">
      <c r="B451" s="13"/>
      <c r="C451" s="9"/>
      <c r="D451" s="9"/>
      <c r="E451" s="9"/>
      <c r="F451" s="9"/>
      <c r="G451" s="9"/>
      <c r="H451" s="9"/>
      <c r="I451" s="9"/>
      <c r="J451" s="9"/>
      <c r="K451" s="12"/>
      <c r="L451" s="12"/>
      <c r="M451" s="12"/>
      <c r="N451" s="12"/>
      <c r="O451" s="12"/>
      <c r="P451" s="12"/>
      <c r="Q451" s="12"/>
      <c r="R451" s="12"/>
      <c r="S451" s="12"/>
    </row>
    <row r="452" spans="2:19" x14ac:dyDescent="0.25">
      <c r="B452" s="13"/>
      <c r="C452" s="9"/>
      <c r="D452" s="9"/>
      <c r="E452" s="9"/>
      <c r="F452" s="9"/>
      <c r="G452" s="9"/>
      <c r="H452" s="9"/>
      <c r="I452" s="9"/>
      <c r="J452" s="9"/>
      <c r="K452" s="12"/>
      <c r="L452" s="12"/>
      <c r="M452" s="12"/>
      <c r="N452" s="12"/>
      <c r="O452" s="12"/>
      <c r="P452" s="12"/>
      <c r="Q452" s="12"/>
      <c r="R452" s="12"/>
      <c r="S452" s="12"/>
    </row>
    <row r="453" spans="2:19" x14ac:dyDescent="0.25">
      <c r="B453" s="13"/>
      <c r="C453" s="9"/>
      <c r="D453" s="9"/>
      <c r="E453" s="9"/>
      <c r="F453" s="9"/>
      <c r="G453" s="9"/>
      <c r="H453" s="9"/>
      <c r="I453" s="9"/>
      <c r="J453" s="9"/>
      <c r="K453" s="12"/>
      <c r="L453" s="12"/>
      <c r="M453" s="12"/>
      <c r="N453" s="12"/>
      <c r="O453" s="12"/>
      <c r="P453" s="12"/>
      <c r="Q453" s="12"/>
      <c r="R453" s="12"/>
      <c r="S453" s="12"/>
    </row>
    <row r="454" spans="2:19" x14ac:dyDescent="0.25">
      <c r="B454" s="13"/>
      <c r="C454" s="9"/>
      <c r="D454" s="9"/>
      <c r="E454" s="9"/>
      <c r="F454" s="9"/>
      <c r="G454" s="9"/>
      <c r="H454" s="9"/>
      <c r="I454" s="9"/>
      <c r="J454" s="9"/>
      <c r="K454" s="12"/>
      <c r="L454" s="12"/>
      <c r="M454" s="12"/>
      <c r="N454" s="12"/>
      <c r="O454" s="12"/>
      <c r="P454" s="12"/>
      <c r="Q454" s="12"/>
      <c r="R454" s="12"/>
      <c r="S454" s="12"/>
    </row>
    <row r="455" spans="2:19" x14ac:dyDescent="0.25">
      <c r="B455" s="13"/>
      <c r="C455" s="9"/>
      <c r="D455" s="9"/>
      <c r="E455" s="9"/>
      <c r="F455" s="9"/>
      <c r="G455" s="9"/>
      <c r="H455" s="9"/>
      <c r="I455" s="9"/>
      <c r="J455" s="9"/>
      <c r="K455" s="12"/>
      <c r="L455" s="12"/>
      <c r="M455" s="12"/>
      <c r="N455" s="12"/>
      <c r="O455" s="12"/>
      <c r="P455" s="12"/>
      <c r="Q455" s="12"/>
      <c r="R455" s="12"/>
      <c r="S455" s="12"/>
    </row>
    <row r="456" spans="2:19" x14ac:dyDescent="0.25">
      <c r="B456" s="13"/>
      <c r="C456" s="9"/>
      <c r="D456" s="9"/>
      <c r="E456" s="9"/>
      <c r="F456" s="9"/>
      <c r="G456" s="9"/>
      <c r="H456" s="9"/>
      <c r="I456" s="9"/>
      <c r="J456" s="9"/>
      <c r="K456" s="12"/>
      <c r="L456" s="12"/>
      <c r="M456" s="12"/>
      <c r="N456" s="12"/>
      <c r="O456" s="12"/>
      <c r="P456" s="12"/>
      <c r="Q456" s="12"/>
      <c r="R456" s="12"/>
      <c r="S456" s="12"/>
    </row>
    <row r="457" spans="2:19" x14ac:dyDescent="0.25">
      <c r="B457" s="13"/>
      <c r="C457" s="9"/>
      <c r="D457" s="9"/>
      <c r="E457" s="9"/>
      <c r="F457" s="9"/>
      <c r="G457" s="9"/>
      <c r="H457" s="9"/>
      <c r="I457" s="9"/>
      <c r="J457" s="9"/>
      <c r="K457" s="12"/>
      <c r="L457" s="12"/>
      <c r="M457" s="12"/>
      <c r="N457" s="12"/>
      <c r="O457" s="12"/>
      <c r="P457" s="12"/>
      <c r="Q457" s="12"/>
      <c r="R457" s="12"/>
      <c r="S457" s="12"/>
    </row>
    <row r="458" spans="2:19" x14ac:dyDescent="0.25">
      <c r="B458" s="13"/>
      <c r="C458" s="9"/>
      <c r="D458" s="9"/>
      <c r="E458" s="9"/>
      <c r="F458" s="9"/>
      <c r="G458" s="9"/>
      <c r="H458" s="9"/>
      <c r="I458" s="9"/>
      <c r="J458" s="9"/>
      <c r="K458" s="12"/>
      <c r="L458" s="12"/>
      <c r="M458" s="12"/>
      <c r="N458" s="12"/>
      <c r="O458" s="12"/>
      <c r="P458" s="12"/>
      <c r="Q458" s="12"/>
      <c r="R458" s="12"/>
      <c r="S458" s="12"/>
    </row>
    <row r="459" spans="2:19" x14ac:dyDescent="0.25">
      <c r="B459" s="13"/>
      <c r="C459" s="9"/>
      <c r="D459" s="9"/>
      <c r="E459" s="9"/>
      <c r="F459" s="9"/>
      <c r="G459" s="9"/>
      <c r="H459" s="9"/>
      <c r="I459" s="9"/>
      <c r="J459" s="9"/>
      <c r="K459" s="12"/>
      <c r="L459" s="12"/>
      <c r="M459" s="12"/>
      <c r="N459" s="12"/>
      <c r="O459" s="12"/>
      <c r="P459" s="12"/>
      <c r="Q459" s="12"/>
      <c r="R459" s="12"/>
      <c r="S459" s="12"/>
    </row>
    <row r="460" spans="2:19" x14ac:dyDescent="0.25">
      <c r="B460" s="13"/>
      <c r="C460" s="9"/>
      <c r="D460" s="9"/>
      <c r="E460" s="9"/>
      <c r="F460" s="9"/>
      <c r="G460" s="9"/>
      <c r="H460" s="9"/>
      <c r="I460" s="9"/>
      <c r="J460" s="9"/>
      <c r="K460" s="12"/>
      <c r="L460" s="12"/>
      <c r="M460" s="12"/>
      <c r="N460" s="12"/>
      <c r="O460" s="12"/>
      <c r="P460" s="12"/>
      <c r="Q460" s="12"/>
      <c r="R460" s="12"/>
      <c r="S460" s="12"/>
    </row>
    <row r="461" spans="2:19" x14ac:dyDescent="0.25">
      <c r="B461" s="13"/>
      <c r="C461" s="9"/>
      <c r="D461" s="9"/>
      <c r="E461" s="9"/>
      <c r="F461" s="9"/>
      <c r="G461" s="9"/>
      <c r="H461" s="9"/>
      <c r="I461" s="9"/>
      <c r="J461" s="9"/>
      <c r="K461" s="12"/>
      <c r="L461" s="12"/>
      <c r="M461" s="12"/>
      <c r="N461" s="12"/>
      <c r="O461" s="12"/>
      <c r="P461" s="12"/>
      <c r="Q461" s="12"/>
      <c r="R461" s="12"/>
      <c r="S461" s="12"/>
    </row>
    <row r="462" spans="2:19" x14ac:dyDescent="0.25">
      <c r="B462" s="13"/>
      <c r="C462" s="9"/>
      <c r="D462" s="9"/>
      <c r="E462" s="9"/>
      <c r="F462" s="9"/>
      <c r="G462" s="9"/>
      <c r="H462" s="9"/>
      <c r="I462" s="9"/>
      <c r="J462" s="9"/>
      <c r="K462" s="12"/>
      <c r="L462" s="12"/>
      <c r="M462" s="12"/>
      <c r="N462" s="12"/>
      <c r="O462" s="12"/>
      <c r="P462" s="12"/>
      <c r="Q462" s="12"/>
      <c r="R462" s="12"/>
      <c r="S462" s="12"/>
    </row>
    <row r="463" spans="2:19" x14ac:dyDescent="0.25">
      <c r="B463" s="13"/>
      <c r="C463" s="9"/>
      <c r="D463" s="9"/>
      <c r="E463" s="9"/>
      <c r="F463" s="9"/>
      <c r="G463" s="9"/>
      <c r="H463" s="9"/>
      <c r="I463" s="9"/>
      <c r="J463" s="9"/>
      <c r="K463" s="12"/>
      <c r="L463" s="12"/>
      <c r="M463" s="12"/>
      <c r="N463" s="12"/>
      <c r="O463" s="12"/>
      <c r="P463" s="12"/>
      <c r="Q463" s="12"/>
      <c r="R463" s="12"/>
      <c r="S463" s="12"/>
    </row>
    <row r="464" spans="2:19" x14ac:dyDescent="0.25">
      <c r="B464" s="13"/>
      <c r="C464" s="9"/>
      <c r="D464" s="9"/>
      <c r="E464" s="9"/>
      <c r="F464" s="9"/>
      <c r="G464" s="9"/>
      <c r="H464" s="9"/>
      <c r="I464" s="9"/>
      <c r="J464" s="9"/>
      <c r="K464" s="12"/>
      <c r="L464" s="12"/>
      <c r="M464" s="12"/>
      <c r="N464" s="12"/>
      <c r="O464" s="12"/>
      <c r="P464" s="12"/>
      <c r="Q464" s="12"/>
      <c r="R464" s="12"/>
      <c r="S464" s="12"/>
    </row>
    <row r="465" spans="2:19" x14ac:dyDescent="0.25">
      <c r="B465" s="12"/>
      <c r="C465" s="9"/>
      <c r="D465" s="9"/>
      <c r="E465" s="9"/>
      <c r="F465" s="9"/>
      <c r="G465" s="9"/>
      <c r="H465" s="9"/>
      <c r="I465" s="9"/>
      <c r="J465" s="9"/>
      <c r="K465" s="12"/>
      <c r="L465" s="12"/>
      <c r="M465" s="12"/>
      <c r="N465" s="12"/>
      <c r="O465" s="12"/>
      <c r="P465" s="12"/>
      <c r="Q465" s="12"/>
      <c r="R465" s="12"/>
      <c r="S465" s="12"/>
    </row>
    <row r="466" spans="2:19" x14ac:dyDescent="0.25">
      <c r="B466" s="12"/>
      <c r="C466" s="9"/>
      <c r="D466" s="9"/>
      <c r="E466" s="9"/>
      <c r="F466" s="9"/>
      <c r="G466" s="9"/>
      <c r="H466" s="9"/>
      <c r="I466" s="9"/>
      <c r="J466" s="9"/>
      <c r="K466" s="12"/>
      <c r="L466" s="12"/>
      <c r="M466" s="12"/>
      <c r="N466" s="12"/>
      <c r="O466" s="12"/>
      <c r="P466" s="12"/>
      <c r="Q466" s="12"/>
      <c r="R466" s="12"/>
      <c r="S466" s="12"/>
    </row>
    <row r="467" spans="2:19" x14ac:dyDescent="0.25">
      <c r="B467" s="12"/>
      <c r="C467" s="9"/>
      <c r="D467" s="9"/>
      <c r="E467" s="9"/>
      <c r="F467" s="9"/>
      <c r="G467" s="9"/>
      <c r="H467" s="9"/>
      <c r="I467" s="9"/>
      <c r="J467" s="9"/>
      <c r="K467" s="12"/>
      <c r="L467" s="12"/>
      <c r="M467" s="12"/>
      <c r="N467" s="12"/>
      <c r="O467" s="12"/>
      <c r="P467" s="12"/>
      <c r="Q467" s="12"/>
      <c r="R467" s="12"/>
      <c r="S467" s="12"/>
    </row>
    <row r="468" spans="2:19" ht="13" x14ac:dyDescent="0.3">
      <c r="B468" s="14"/>
      <c r="C468" s="9"/>
      <c r="D468" s="9"/>
      <c r="E468" s="8"/>
      <c r="F468" s="8"/>
      <c r="G468" s="9"/>
      <c r="H468" s="9"/>
      <c r="I468" s="9"/>
      <c r="J468" s="9"/>
      <c r="K468" s="12"/>
      <c r="L468" s="12"/>
      <c r="M468" s="12"/>
      <c r="N468" s="12"/>
      <c r="O468" s="12"/>
      <c r="P468" s="12"/>
      <c r="Q468" s="12"/>
      <c r="R468" s="12"/>
      <c r="S468" s="12"/>
    </row>
    <row r="469" spans="2:19" ht="13" x14ac:dyDescent="0.3">
      <c r="B469" s="15"/>
      <c r="C469" s="8"/>
      <c r="D469" s="12"/>
      <c r="E469" s="8"/>
      <c r="F469" s="8"/>
      <c r="G469" s="9"/>
      <c r="H469" s="9"/>
      <c r="I469" s="9"/>
      <c r="J469" s="9"/>
      <c r="K469" s="12"/>
      <c r="L469" s="12"/>
      <c r="M469" s="12"/>
      <c r="N469" s="12"/>
      <c r="O469" s="12"/>
      <c r="P469" s="12"/>
      <c r="Q469" s="12"/>
      <c r="R469" s="12"/>
      <c r="S469" s="12"/>
    </row>
    <row r="470" spans="2:19" ht="13" x14ac:dyDescent="0.3">
      <c r="B470" s="12"/>
      <c r="C470" s="8"/>
      <c r="D470" s="12"/>
      <c r="E470" s="9"/>
      <c r="F470" s="9"/>
      <c r="G470" s="9"/>
      <c r="H470" s="9"/>
      <c r="I470" s="9"/>
      <c r="J470" s="9"/>
      <c r="K470" s="12"/>
      <c r="L470" s="12"/>
      <c r="M470" s="12"/>
      <c r="N470" s="12"/>
      <c r="O470" s="12"/>
      <c r="P470" s="12"/>
      <c r="Q470" s="12"/>
      <c r="R470" s="12"/>
      <c r="S470" s="12"/>
    </row>
    <row r="471" spans="2:19" ht="13" x14ac:dyDescent="0.3">
      <c r="B471" s="16"/>
      <c r="C471" s="9"/>
      <c r="D471" s="9"/>
      <c r="E471" s="9"/>
      <c r="F471" s="9"/>
      <c r="G471" s="9"/>
      <c r="H471" s="9"/>
      <c r="I471" s="9"/>
      <c r="J471" s="9"/>
      <c r="K471" s="12"/>
      <c r="L471" s="12"/>
      <c r="M471" s="12"/>
      <c r="N471" s="12"/>
      <c r="O471" s="12"/>
      <c r="P471" s="12"/>
      <c r="Q471" s="12"/>
      <c r="R471" s="12"/>
      <c r="S471" s="12"/>
    </row>
    <row r="472" spans="2:19" x14ac:dyDescent="0.25">
      <c r="B472" s="12"/>
      <c r="C472" s="9"/>
      <c r="D472" s="9"/>
      <c r="E472" s="9"/>
      <c r="F472" s="9"/>
      <c r="G472" s="9"/>
      <c r="H472" s="9"/>
      <c r="I472" s="9"/>
      <c r="J472" s="9"/>
      <c r="K472" s="12"/>
      <c r="L472" s="12"/>
      <c r="M472" s="12"/>
      <c r="N472" s="12"/>
      <c r="O472" s="12"/>
      <c r="P472" s="12"/>
      <c r="Q472" s="12"/>
      <c r="R472" s="12"/>
      <c r="S472" s="12"/>
    </row>
    <row r="473" spans="2:19" x14ac:dyDescent="0.25">
      <c r="B473" s="13"/>
      <c r="C473" s="9"/>
      <c r="D473" s="9"/>
      <c r="E473" s="9"/>
      <c r="F473" s="9"/>
      <c r="G473" s="9"/>
      <c r="H473" s="9"/>
      <c r="I473" s="9"/>
      <c r="J473" s="9"/>
      <c r="K473" s="12"/>
      <c r="L473" s="12"/>
      <c r="M473" s="12"/>
      <c r="N473" s="12"/>
      <c r="O473" s="12"/>
      <c r="P473" s="12"/>
      <c r="Q473" s="12"/>
      <c r="R473" s="12"/>
      <c r="S473" s="12"/>
    </row>
    <row r="474" spans="2:19" x14ac:dyDescent="0.25">
      <c r="B474" s="13"/>
      <c r="C474" s="9"/>
      <c r="D474" s="9"/>
      <c r="E474" s="9"/>
      <c r="F474" s="9"/>
      <c r="G474" s="9"/>
      <c r="H474" s="9"/>
      <c r="I474" s="9"/>
      <c r="J474" s="9"/>
      <c r="K474" s="12"/>
      <c r="L474" s="12"/>
      <c r="M474" s="12"/>
      <c r="N474" s="12"/>
      <c r="O474" s="12"/>
      <c r="P474" s="12"/>
      <c r="Q474" s="12"/>
      <c r="R474" s="12"/>
      <c r="S474" s="12"/>
    </row>
    <row r="475" spans="2:19" x14ac:dyDescent="0.25">
      <c r="B475" s="13"/>
      <c r="C475" s="9"/>
      <c r="D475" s="9"/>
      <c r="E475" s="9"/>
      <c r="F475" s="9"/>
      <c r="G475" s="9"/>
      <c r="H475" s="9"/>
      <c r="I475" s="9"/>
      <c r="J475" s="9"/>
      <c r="K475" s="12"/>
      <c r="L475" s="12"/>
      <c r="M475" s="12"/>
      <c r="N475" s="12"/>
      <c r="O475" s="12"/>
      <c r="P475" s="12"/>
      <c r="Q475" s="12"/>
      <c r="R475" s="12"/>
      <c r="S475" s="12"/>
    </row>
    <row r="476" spans="2:19" x14ac:dyDescent="0.25">
      <c r="B476" s="13"/>
      <c r="C476" s="9"/>
      <c r="D476" s="9"/>
      <c r="E476" s="9"/>
      <c r="F476" s="9"/>
      <c r="G476" s="9"/>
      <c r="H476" s="9"/>
      <c r="I476" s="9"/>
      <c r="J476" s="9"/>
      <c r="K476" s="12"/>
      <c r="L476" s="12"/>
      <c r="M476" s="12"/>
      <c r="N476" s="12"/>
      <c r="O476" s="12"/>
      <c r="P476" s="12"/>
      <c r="Q476" s="12"/>
      <c r="R476" s="12"/>
      <c r="S476" s="12"/>
    </row>
    <row r="477" spans="2:19" x14ac:dyDescent="0.25">
      <c r="B477" s="13"/>
      <c r="C477" s="9"/>
      <c r="D477" s="9"/>
      <c r="E477" s="9"/>
      <c r="F477" s="9"/>
      <c r="G477" s="9"/>
      <c r="H477" s="9"/>
      <c r="I477" s="9"/>
      <c r="J477" s="9"/>
      <c r="K477" s="12"/>
      <c r="L477" s="12"/>
      <c r="M477" s="12"/>
      <c r="N477" s="12"/>
      <c r="O477" s="12"/>
      <c r="P477" s="12"/>
      <c r="Q477" s="12"/>
      <c r="R477" s="12"/>
      <c r="S477" s="12"/>
    </row>
    <row r="478" spans="2:19" x14ac:dyDescent="0.25">
      <c r="B478" s="13"/>
      <c r="C478" s="9"/>
      <c r="D478" s="9"/>
      <c r="E478" s="9"/>
      <c r="F478" s="9"/>
      <c r="G478" s="9"/>
      <c r="H478" s="9"/>
      <c r="I478" s="9"/>
      <c r="J478" s="9"/>
      <c r="K478" s="12"/>
      <c r="L478" s="12"/>
      <c r="M478" s="12"/>
      <c r="N478" s="12"/>
      <c r="O478" s="12"/>
      <c r="P478" s="12"/>
      <c r="Q478" s="12"/>
      <c r="R478" s="12"/>
      <c r="S478" s="12"/>
    </row>
    <row r="479" spans="2:19" x14ac:dyDescent="0.25">
      <c r="B479" s="13"/>
      <c r="C479" s="9"/>
      <c r="D479" s="9"/>
      <c r="E479" s="9"/>
      <c r="F479" s="9"/>
      <c r="G479" s="9"/>
      <c r="H479" s="9"/>
      <c r="I479" s="9"/>
      <c r="J479" s="9"/>
      <c r="K479" s="12"/>
      <c r="L479" s="12"/>
      <c r="M479" s="12"/>
      <c r="N479" s="12"/>
      <c r="O479" s="12"/>
      <c r="P479" s="12"/>
      <c r="Q479" s="12"/>
      <c r="R479" s="12"/>
      <c r="S479" s="12"/>
    </row>
    <row r="480" spans="2:19" x14ac:dyDescent="0.25">
      <c r="B480" s="13"/>
      <c r="C480" s="9"/>
      <c r="D480" s="9"/>
      <c r="E480" s="9"/>
      <c r="F480" s="9"/>
      <c r="G480" s="9"/>
      <c r="H480" s="9"/>
      <c r="I480" s="9"/>
      <c r="J480" s="9"/>
      <c r="K480" s="12"/>
      <c r="L480" s="12"/>
      <c r="M480" s="12"/>
      <c r="N480" s="12"/>
      <c r="O480" s="12"/>
      <c r="P480" s="12"/>
      <c r="Q480" s="12"/>
      <c r="R480" s="12"/>
      <c r="S480" s="12"/>
    </row>
    <row r="481" spans="2:19" x14ac:dyDescent="0.25">
      <c r="B481" s="13"/>
      <c r="C481" s="9"/>
      <c r="D481" s="9"/>
      <c r="E481" s="9"/>
      <c r="F481" s="9"/>
      <c r="G481" s="9"/>
      <c r="H481" s="9"/>
      <c r="I481" s="9"/>
      <c r="J481" s="9"/>
      <c r="K481" s="12"/>
      <c r="L481" s="12"/>
      <c r="M481" s="12"/>
      <c r="N481" s="12"/>
      <c r="O481" s="12"/>
      <c r="P481" s="12"/>
      <c r="Q481" s="12"/>
      <c r="R481" s="12"/>
      <c r="S481" s="12"/>
    </row>
    <row r="482" spans="2:19" x14ac:dyDescent="0.25">
      <c r="B482" s="13"/>
      <c r="C482" s="9"/>
      <c r="D482" s="9"/>
      <c r="E482" s="9"/>
      <c r="F482" s="9"/>
      <c r="G482" s="9"/>
      <c r="H482" s="9"/>
      <c r="I482" s="9"/>
      <c r="J482" s="9"/>
      <c r="K482" s="12"/>
      <c r="L482" s="12"/>
      <c r="M482" s="12"/>
      <c r="N482" s="12"/>
      <c r="O482" s="12"/>
      <c r="P482" s="12"/>
      <c r="Q482" s="12"/>
      <c r="R482" s="12"/>
      <c r="S482" s="12"/>
    </row>
    <row r="483" spans="2:19" x14ac:dyDescent="0.25">
      <c r="B483" s="13"/>
      <c r="C483" s="9"/>
      <c r="D483" s="9"/>
      <c r="E483" s="9"/>
      <c r="F483" s="9"/>
      <c r="G483" s="9"/>
      <c r="H483" s="9"/>
      <c r="I483" s="9"/>
      <c r="J483" s="9"/>
      <c r="K483" s="12"/>
      <c r="L483" s="12"/>
      <c r="M483" s="12"/>
      <c r="N483" s="12"/>
      <c r="O483" s="12"/>
      <c r="P483" s="12"/>
      <c r="Q483" s="12"/>
      <c r="R483" s="12"/>
      <c r="S483" s="12"/>
    </row>
    <row r="484" spans="2:19" x14ac:dyDescent="0.25">
      <c r="B484" s="13"/>
      <c r="C484" s="9"/>
      <c r="D484" s="9"/>
      <c r="E484" s="9"/>
      <c r="F484" s="9"/>
      <c r="G484" s="9"/>
      <c r="H484" s="9"/>
      <c r="I484" s="9"/>
      <c r="J484" s="9"/>
      <c r="K484" s="12"/>
      <c r="L484" s="12"/>
      <c r="M484" s="12"/>
      <c r="N484" s="12"/>
      <c r="O484" s="12"/>
      <c r="P484" s="12"/>
      <c r="Q484" s="12"/>
      <c r="R484" s="12"/>
      <c r="S484" s="12"/>
    </row>
    <row r="485" spans="2:19" x14ac:dyDescent="0.25">
      <c r="B485" s="13"/>
      <c r="C485" s="9"/>
      <c r="D485" s="9"/>
      <c r="E485" s="9"/>
      <c r="F485" s="9"/>
      <c r="G485" s="9"/>
      <c r="H485" s="9"/>
      <c r="I485" s="9"/>
      <c r="J485" s="9"/>
      <c r="K485" s="12"/>
      <c r="L485" s="12"/>
      <c r="M485" s="12"/>
      <c r="N485" s="12"/>
      <c r="O485" s="12"/>
      <c r="P485" s="12"/>
      <c r="Q485" s="12"/>
      <c r="R485" s="12"/>
      <c r="S485" s="12"/>
    </row>
    <row r="486" spans="2:19" x14ac:dyDescent="0.25">
      <c r="B486" s="13"/>
      <c r="C486" s="9"/>
      <c r="D486" s="9"/>
      <c r="E486" s="9"/>
      <c r="F486" s="9"/>
      <c r="G486" s="9"/>
      <c r="H486" s="9"/>
      <c r="I486" s="9"/>
      <c r="J486" s="9"/>
      <c r="K486" s="12"/>
      <c r="L486" s="12"/>
      <c r="M486" s="12"/>
      <c r="N486" s="12"/>
      <c r="O486" s="12"/>
      <c r="P486" s="12"/>
      <c r="Q486" s="12"/>
      <c r="R486" s="12"/>
      <c r="S486" s="12"/>
    </row>
    <row r="487" spans="2:19" x14ac:dyDescent="0.25">
      <c r="B487" s="12"/>
      <c r="C487" s="9"/>
      <c r="D487" s="9"/>
      <c r="E487" s="9"/>
      <c r="F487" s="9"/>
      <c r="G487" s="9"/>
      <c r="H487" s="9"/>
      <c r="I487" s="9"/>
      <c r="J487" s="9"/>
      <c r="K487" s="12"/>
      <c r="L487" s="12"/>
      <c r="M487" s="12"/>
      <c r="N487" s="12"/>
      <c r="O487" s="12"/>
      <c r="P487" s="12"/>
      <c r="Q487" s="12"/>
      <c r="R487" s="12"/>
      <c r="S487" s="12"/>
    </row>
    <row r="488" spans="2:19" x14ac:dyDescent="0.25">
      <c r="B488" s="12"/>
      <c r="C488" s="9"/>
      <c r="D488" s="9"/>
      <c r="E488" s="9"/>
      <c r="F488" s="9"/>
      <c r="G488" s="9"/>
      <c r="H488" s="9"/>
      <c r="I488" s="9"/>
      <c r="J488" s="9"/>
      <c r="K488" s="12"/>
      <c r="L488" s="12"/>
      <c r="M488" s="12"/>
      <c r="N488" s="12"/>
      <c r="O488" s="12"/>
      <c r="P488" s="12"/>
      <c r="Q488" s="12"/>
      <c r="R488" s="12"/>
      <c r="S488" s="12"/>
    </row>
    <row r="489" spans="2:19" x14ac:dyDescent="0.25">
      <c r="B489" s="12"/>
      <c r="C489" s="9"/>
      <c r="D489" s="9"/>
      <c r="E489" s="9"/>
      <c r="F489" s="9"/>
      <c r="G489" s="9"/>
      <c r="H489" s="9"/>
      <c r="I489" s="9"/>
      <c r="J489" s="9"/>
      <c r="K489" s="12"/>
      <c r="L489" s="12"/>
      <c r="M489" s="12"/>
      <c r="N489" s="12"/>
      <c r="O489" s="12"/>
      <c r="P489" s="12"/>
      <c r="Q489" s="12"/>
      <c r="R489" s="12"/>
      <c r="S489" s="12"/>
    </row>
    <row r="490" spans="2:19" ht="13" x14ac:dyDescent="0.3">
      <c r="B490" s="16"/>
      <c r="C490" s="9"/>
      <c r="D490" s="9"/>
      <c r="E490" s="9"/>
      <c r="F490" s="9"/>
      <c r="G490" s="9"/>
      <c r="H490" s="9"/>
      <c r="I490" s="9"/>
      <c r="J490" s="9"/>
      <c r="K490" s="12"/>
      <c r="L490" s="12"/>
      <c r="M490" s="12"/>
      <c r="N490" s="12"/>
      <c r="O490" s="12"/>
      <c r="P490" s="12"/>
      <c r="Q490" s="12"/>
      <c r="R490" s="12"/>
      <c r="S490" s="12"/>
    </row>
    <row r="491" spans="2:19" x14ac:dyDescent="0.25">
      <c r="B491" s="12"/>
      <c r="C491" s="9"/>
      <c r="D491" s="9"/>
      <c r="E491" s="9"/>
      <c r="F491" s="9"/>
      <c r="G491" s="9"/>
      <c r="H491" s="9"/>
      <c r="I491" s="9"/>
      <c r="J491" s="9"/>
      <c r="K491" s="12"/>
      <c r="L491" s="12"/>
      <c r="M491" s="12"/>
      <c r="N491" s="12"/>
      <c r="O491" s="12"/>
      <c r="P491" s="12"/>
      <c r="Q491" s="12"/>
      <c r="R491" s="12"/>
      <c r="S491" s="12"/>
    </row>
    <row r="492" spans="2:19" x14ac:dyDescent="0.25">
      <c r="B492" s="13"/>
      <c r="C492" s="9"/>
      <c r="D492" s="9"/>
      <c r="E492" s="9"/>
      <c r="F492" s="9"/>
      <c r="G492" s="9"/>
      <c r="H492" s="9"/>
      <c r="I492" s="9"/>
      <c r="J492" s="9"/>
      <c r="K492" s="12"/>
      <c r="L492" s="12"/>
      <c r="M492" s="12"/>
      <c r="N492" s="12"/>
      <c r="O492" s="12"/>
      <c r="P492" s="12"/>
      <c r="Q492" s="12"/>
      <c r="R492" s="12"/>
      <c r="S492" s="12"/>
    </row>
    <row r="493" spans="2:19" x14ac:dyDescent="0.25">
      <c r="B493" s="13"/>
      <c r="C493" s="9"/>
      <c r="D493" s="9"/>
      <c r="E493" s="9"/>
      <c r="F493" s="9"/>
      <c r="G493" s="9"/>
      <c r="H493" s="9"/>
      <c r="I493" s="9"/>
      <c r="J493" s="9"/>
      <c r="K493" s="12"/>
      <c r="L493" s="12"/>
      <c r="M493" s="12"/>
      <c r="N493" s="12"/>
      <c r="O493" s="12"/>
      <c r="P493" s="12"/>
      <c r="Q493" s="12"/>
      <c r="R493" s="12"/>
      <c r="S493" s="12"/>
    </row>
    <row r="494" spans="2:19" x14ac:dyDescent="0.25">
      <c r="B494" s="13"/>
      <c r="C494" s="9"/>
      <c r="D494" s="9"/>
      <c r="E494" s="9"/>
      <c r="F494" s="9"/>
      <c r="G494" s="9"/>
      <c r="H494" s="9"/>
      <c r="I494" s="9"/>
      <c r="J494" s="9"/>
      <c r="K494" s="12"/>
      <c r="L494" s="12"/>
      <c r="M494" s="12"/>
      <c r="N494" s="12"/>
      <c r="O494" s="12"/>
      <c r="P494" s="12"/>
      <c r="Q494" s="12"/>
      <c r="R494" s="12"/>
      <c r="S494" s="12"/>
    </row>
    <row r="495" spans="2:19" x14ac:dyDescent="0.25">
      <c r="B495" s="13"/>
      <c r="C495" s="9"/>
      <c r="D495" s="9"/>
      <c r="E495" s="9"/>
      <c r="F495" s="9"/>
      <c r="G495" s="9"/>
      <c r="H495" s="9"/>
      <c r="I495" s="9"/>
      <c r="J495" s="9"/>
      <c r="K495" s="12"/>
      <c r="L495" s="12"/>
      <c r="M495" s="12"/>
      <c r="N495" s="12"/>
      <c r="O495" s="12"/>
      <c r="P495" s="12"/>
      <c r="Q495" s="12"/>
      <c r="R495" s="12"/>
      <c r="S495" s="12"/>
    </row>
    <row r="496" spans="2:19" x14ac:dyDescent="0.25">
      <c r="B496" s="13"/>
      <c r="C496" s="9"/>
      <c r="D496" s="9"/>
      <c r="E496" s="9"/>
      <c r="F496" s="9"/>
      <c r="G496" s="9"/>
      <c r="H496" s="9"/>
      <c r="I496" s="9"/>
      <c r="J496" s="9"/>
      <c r="K496" s="12"/>
      <c r="L496" s="12"/>
      <c r="M496" s="12"/>
      <c r="N496" s="12"/>
      <c r="O496" s="12"/>
      <c r="P496" s="12"/>
      <c r="Q496" s="12"/>
      <c r="R496" s="12"/>
      <c r="S496" s="12"/>
    </row>
    <row r="497" spans="2:19" x14ac:dyDescent="0.25">
      <c r="B497" s="13"/>
      <c r="C497" s="9"/>
      <c r="D497" s="9"/>
      <c r="E497" s="9"/>
      <c r="F497" s="9"/>
      <c r="G497" s="9"/>
      <c r="H497" s="9"/>
      <c r="I497" s="9"/>
      <c r="J497" s="9"/>
      <c r="K497" s="12"/>
      <c r="L497" s="12"/>
      <c r="M497" s="12"/>
      <c r="N497" s="12"/>
      <c r="O497" s="12"/>
      <c r="P497" s="12"/>
      <c r="Q497" s="12"/>
      <c r="R497" s="12"/>
      <c r="S497" s="12"/>
    </row>
    <row r="498" spans="2:19" x14ac:dyDescent="0.25">
      <c r="B498" s="13"/>
      <c r="C498" s="9"/>
      <c r="D498" s="9"/>
      <c r="E498" s="9"/>
      <c r="F498" s="9"/>
      <c r="G498" s="9"/>
      <c r="H498" s="9"/>
      <c r="I498" s="9"/>
      <c r="J498" s="9"/>
      <c r="K498" s="12"/>
      <c r="L498" s="12"/>
      <c r="M498" s="12"/>
      <c r="N498" s="12"/>
      <c r="O498" s="12"/>
      <c r="P498" s="12"/>
      <c r="Q498" s="12"/>
      <c r="R498" s="12"/>
      <c r="S498" s="12"/>
    </row>
    <row r="499" spans="2:19" x14ac:dyDescent="0.25">
      <c r="B499" s="13"/>
      <c r="C499" s="9"/>
      <c r="D499" s="9"/>
      <c r="E499" s="9"/>
      <c r="F499" s="9"/>
      <c r="G499" s="9"/>
      <c r="H499" s="9"/>
      <c r="I499" s="9"/>
      <c r="J499" s="9"/>
      <c r="K499" s="12"/>
      <c r="L499" s="12"/>
      <c r="M499" s="12"/>
      <c r="N499" s="12"/>
      <c r="O499" s="12"/>
      <c r="P499" s="12"/>
      <c r="Q499" s="12"/>
      <c r="R499" s="12"/>
      <c r="S499" s="12"/>
    </row>
    <row r="500" spans="2:19" x14ac:dyDescent="0.25">
      <c r="B500" s="13"/>
      <c r="C500" s="9"/>
      <c r="D500" s="9"/>
      <c r="E500" s="9"/>
      <c r="F500" s="9"/>
      <c r="G500" s="9"/>
      <c r="H500" s="9"/>
      <c r="I500" s="9"/>
      <c r="J500" s="9"/>
      <c r="K500" s="12"/>
      <c r="L500" s="12"/>
      <c r="M500" s="12"/>
      <c r="N500" s="12"/>
      <c r="O500" s="12"/>
      <c r="P500" s="12"/>
      <c r="Q500" s="12"/>
      <c r="R500" s="12"/>
      <c r="S500" s="12"/>
    </row>
    <row r="501" spans="2:19" x14ac:dyDescent="0.25">
      <c r="B501" s="13"/>
      <c r="C501" s="9"/>
      <c r="D501" s="9"/>
      <c r="E501" s="9"/>
      <c r="F501" s="9"/>
      <c r="G501" s="9"/>
      <c r="H501" s="9"/>
      <c r="I501" s="9"/>
      <c r="J501" s="9"/>
      <c r="K501" s="12"/>
      <c r="L501" s="12"/>
      <c r="M501" s="12"/>
      <c r="N501" s="12"/>
      <c r="O501" s="12"/>
      <c r="P501" s="12"/>
      <c r="Q501" s="12"/>
      <c r="R501" s="12"/>
      <c r="S501" s="12"/>
    </row>
    <row r="502" spans="2:19" x14ac:dyDescent="0.25">
      <c r="B502" s="13"/>
      <c r="C502" s="9"/>
      <c r="D502" s="9"/>
      <c r="E502" s="9"/>
      <c r="F502" s="9"/>
      <c r="G502" s="9"/>
      <c r="H502" s="9"/>
      <c r="I502" s="9"/>
      <c r="J502" s="9"/>
      <c r="K502" s="12"/>
      <c r="L502" s="12"/>
      <c r="M502" s="12"/>
      <c r="N502" s="12"/>
      <c r="O502" s="12"/>
      <c r="P502" s="12"/>
      <c r="Q502" s="12"/>
      <c r="R502" s="12"/>
      <c r="S502" s="12"/>
    </row>
    <row r="503" spans="2:19" x14ac:dyDescent="0.25">
      <c r="B503" s="13"/>
      <c r="C503" s="9"/>
      <c r="D503" s="9"/>
      <c r="E503" s="9"/>
      <c r="F503" s="9"/>
      <c r="G503" s="9"/>
      <c r="H503" s="9"/>
      <c r="I503" s="9"/>
      <c r="J503" s="9"/>
      <c r="K503" s="12"/>
      <c r="L503" s="12"/>
      <c r="M503" s="12"/>
      <c r="N503" s="12"/>
      <c r="O503" s="12"/>
      <c r="P503" s="12"/>
      <c r="Q503" s="12"/>
      <c r="R503" s="12"/>
      <c r="S503" s="12"/>
    </row>
    <row r="504" spans="2:19" x14ac:dyDescent="0.25">
      <c r="B504" s="13"/>
      <c r="C504" s="9"/>
      <c r="D504" s="9"/>
      <c r="E504" s="9"/>
      <c r="F504" s="9"/>
      <c r="G504" s="9"/>
      <c r="H504" s="9"/>
      <c r="I504" s="9"/>
      <c r="J504" s="9"/>
      <c r="K504" s="12"/>
      <c r="L504" s="12"/>
      <c r="M504" s="12"/>
      <c r="N504" s="12"/>
      <c r="O504" s="12"/>
      <c r="P504" s="12"/>
      <c r="Q504" s="12"/>
      <c r="R504" s="12"/>
      <c r="S504" s="12"/>
    </row>
    <row r="505" spans="2:19" x14ac:dyDescent="0.25">
      <c r="B505" s="13"/>
      <c r="C505" s="9"/>
      <c r="D505" s="9"/>
      <c r="E505" s="9"/>
      <c r="F505" s="9"/>
      <c r="G505" s="9"/>
      <c r="H505" s="9"/>
      <c r="I505" s="9"/>
      <c r="J505" s="9"/>
      <c r="K505" s="12"/>
      <c r="L505" s="12"/>
      <c r="M505" s="12"/>
      <c r="N505" s="12"/>
      <c r="O505" s="12"/>
      <c r="P505" s="12"/>
      <c r="Q505" s="12"/>
      <c r="R505" s="12"/>
      <c r="S505" s="12"/>
    </row>
    <row r="506" spans="2:19" x14ac:dyDescent="0.25">
      <c r="B506" s="12"/>
      <c r="C506" s="9"/>
      <c r="D506" s="9"/>
      <c r="E506" s="9"/>
      <c r="F506" s="9"/>
      <c r="G506" s="9"/>
      <c r="H506" s="9"/>
      <c r="I506" s="9"/>
      <c r="J506" s="9"/>
      <c r="K506" s="12"/>
      <c r="L506" s="12"/>
      <c r="M506" s="12"/>
      <c r="N506" s="12"/>
      <c r="O506" s="12"/>
      <c r="P506" s="12"/>
      <c r="Q506" s="12"/>
      <c r="R506" s="12"/>
      <c r="S506" s="12"/>
    </row>
    <row r="507" spans="2:19" x14ac:dyDescent="0.25">
      <c r="B507" s="12"/>
      <c r="C507" s="9"/>
      <c r="D507" s="9"/>
      <c r="E507" s="9"/>
      <c r="F507" s="9"/>
      <c r="G507" s="9"/>
      <c r="H507" s="9"/>
      <c r="I507" s="9"/>
      <c r="J507" s="9"/>
      <c r="K507" s="12"/>
      <c r="L507" s="12"/>
      <c r="M507" s="12"/>
      <c r="N507" s="12"/>
      <c r="O507" s="12"/>
      <c r="P507" s="12"/>
      <c r="Q507" s="12"/>
      <c r="R507" s="12"/>
      <c r="S507" s="12"/>
    </row>
    <row r="508" spans="2:19" x14ac:dyDescent="0.25">
      <c r="B508" s="12"/>
      <c r="C508" s="9"/>
      <c r="D508" s="9"/>
      <c r="E508" s="9"/>
      <c r="F508" s="9"/>
      <c r="G508" s="9"/>
      <c r="H508" s="9"/>
      <c r="I508" s="9"/>
      <c r="J508" s="9"/>
      <c r="K508" s="12"/>
      <c r="L508" s="12"/>
      <c r="M508" s="12"/>
      <c r="N508" s="12"/>
      <c r="O508" s="12"/>
      <c r="P508" s="12"/>
      <c r="Q508" s="12"/>
      <c r="R508" s="12"/>
      <c r="S508" s="12"/>
    </row>
    <row r="509" spans="2:19" ht="13" x14ac:dyDescent="0.3">
      <c r="B509" s="16"/>
      <c r="C509" s="9"/>
      <c r="D509" s="9"/>
      <c r="E509" s="9"/>
      <c r="F509" s="9"/>
      <c r="G509" s="9"/>
      <c r="H509" s="9"/>
      <c r="I509" s="9"/>
      <c r="J509" s="9"/>
      <c r="K509" s="12"/>
      <c r="L509" s="12"/>
      <c r="M509" s="12"/>
      <c r="N509" s="12"/>
      <c r="O509" s="12"/>
      <c r="P509" s="12"/>
      <c r="Q509" s="12"/>
      <c r="R509" s="12"/>
      <c r="S509" s="12"/>
    </row>
    <row r="510" spans="2:19" x14ac:dyDescent="0.25">
      <c r="B510" s="12"/>
      <c r="C510" s="9"/>
      <c r="D510" s="9"/>
      <c r="E510" s="9"/>
      <c r="F510" s="9"/>
      <c r="G510" s="9"/>
      <c r="H510" s="9"/>
      <c r="I510" s="9"/>
      <c r="J510" s="9"/>
      <c r="K510" s="12"/>
      <c r="L510" s="12"/>
      <c r="M510" s="12"/>
      <c r="N510" s="12"/>
      <c r="O510" s="12"/>
      <c r="P510" s="12"/>
      <c r="Q510" s="12"/>
      <c r="R510" s="12"/>
      <c r="S510" s="12"/>
    </row>
    <row r="511" spans="2:19" x14ac:dyDescent="0.25">
      <c r="B511" s="13"/>
      <c r="C511" s="9"/>
      <c r="D511" s="9"/>
      <c r="E511" s="9"/>
      <c r="F511" s="9"/>
      <c r="G511" s="9"/>
      <c r="H511" s="9"/>
      <c r="I511" s="9"/>
      <c r="J511" s="9"/>
      <c r="K511" s="12"/>
      <c r="L511" s="12"/>
      <c r="M511" s="12"/>
      <c r="N511" s="12"/>
      <c r="O511" s="12"/>
      <c r="P511" s="12"/>
      <c r="Q511" s="12"/>
      <c r="R511" s="12"/>
      <c r="S511" s="12"/>
    </row>
    <row r="512" spans="2:19" x14ac:dyDescent="0.25">
      <c r="B512" s="13"/>
      <c r="C512" s="9"/>
      <c r="D512" s="9"/>
      <c r="E512" s="9"/>
      <c r="F512" s="9"/>
      <c r="G512" s="9"/>
      <c r="H512" s="9"/>
      <c r="I512" s="9"/>
      <c r="J512" s="9"/>
      <c r="K512" s="12"/>
      <c r="L512" s="12"/>
      <c r="M512" s="12"/>
      <c r="N512" s="12"/>
      <c r="O512" s="12"/>
      <c r="P512" s="12"/>
      <c r="Q512" s="12"/>
      <c r="R512" s="12"/>
      <c r="S512" s="12"/>
    </row>
    <row r="513" spans="2:19" x14ac:dyDescent="0.25">
      <c r="B513" s="13"/>
      <c r="C513" s="9"/>
      <c r="D513" s="9"/>
      <c r="E513" s="9"/>
      <c r="F513" s="9"/>
      <c r="G513" s="9"/>
      <c r="H513" s="9"/>
      <c r="I513" s="9"/>
      <c r="J513" s="9"/>
      <c r="K513" s="12"/>
      <c r="L513" s="12"/>
      <c r="M513" s="12"/>
      <c r="N513" s="12"/>
      <c r="O513" s="12"/>
      <c r="P513" s="12"/>
      <c r="Q513" s="12"/>
      <c r="R513" s="12"/>
      <c r="S513" s="12"/>
    </row>
    <row r="514" spans="2:19" x14ac:dyDescent="0.25">
      <c r="B514" s="13"/>
      <c r="C514" s="9"/>
      <c r="D514" s="9"/>
      <c r="E514" s="9"/>
      <c r="F514" s="9"/>
      <c r="G514" s="9"/>
      <c r="H514" s="9"/>
      <c r="I514" s="9"/>
      <c r="J514" s="9"/>
      <c r="K514" s="12"/>
      <c r="L514" s="12"/>
      <c r="M514" s="12"/>
      <c r="N514" s="12"/>
      <c r="O514" s="12"/>
      <c r="P514" s="12"/>
      <c r="Q514" s="12"/>
      <c r="R514" s="12"/>
      <c r="S514" s="12"/>
    </row>
    <row r="515" spans="2:19" x14ac:dyDescent="0.25">
      <c r="B515" s="13"/>
      <c r="C515" s="9"/>
      <c r="D515" s="9"/>
      <c r="E515" s="9"/>
      <c r="F515" s="9"/>
      <c r="G515" s="9"/>
      <c r="H515" s="9"/>
      <c r="I515" s="9"/>
      <c r="J515" s="9"/>
      <c r="K515" s="12"/>
      <c r="L515" s="12"/>
      <c r="M515" s="12"/>
      <c r="N515" s="12"/>
      <c r="O515" s="12"/>
      <c r="P515" s="12"/>
      <c r="Q515" s="12"/>
      <c r="R515" s="12"/>
      <c r="S515" s="12"/>
    </row>
    <row r="516" spans="2:19" x14ac:dyDescent="0.25">
      <c r="B516" s="13"/>
      <c r="C516" s="9"/>
      <c r="D516" s="9"/>
      <c r="E516" s="9"/>
      <c r="F516" s="9"/>
      <c r="G516" s="9"/>
      <c r="H516" s="9"/>
      <c r="I516" s="9"/>
      <c r="J516" s="9"/>
      <c r="K516" s="12"/>
      <c r="L516" s="12"/>
      <c r="M516" s="12"/>
      <c r="N516" s="12"/>
      <c r="O516" s="12"/>
      <c r="P516" s="12"/>
      <c r="Q516" s="12"/>
      <c r="R516" s="12"/>
      <c r="S516" s="12"/>
    </row>
    <row r="517" spans="2:19" x14ac:dyDescent="0.25">
      <c r="B517" s="13"/>
      <c r="C517" s="9"/>
      <c r="D517" s="9"/>
      <c r="E517" s="9"/>
      <c r="F517" s="9"/>
      <c r="G517" s="9"/>
      <c r="H517" s="9"/>
      <c r="I517" s="9"/>
      <c r="J517" s="9"/>
      <c r="K517" s="12"/>
      <c r="L517" s="12"/>
      <c r="M517" s="12"/>
      <c r="N517" s="12"/>
      <c r="O517" s="12"/>
      <c r="P517" s="12"/>
      <c r="Q517" s="12"/>
      <c r="R517" s="12"/>
      <c r="S517" s="12"/>
    </row>
    <row r="518" spans="2:19" x14ac:dyDescent="0.25">
      <c r="B518" s="13"/>
      <c r="C518" s="9"/>
      <c r="D518" s="9"/>
      <c r="E518" s="9"/>
      <c r="F518" s="9"/>
      <c r="G518" s="9"/>
      <c r="H518" s="9"/>
      <c r="I518" s="9"/>
      <c r="J518" s="9"/>
      <c r="K518" s="12"/>
      <c r="L518" s="12"/>
      <c r="M518" s="12"/>
      <c r="N518" s="12"/>
      <c r="O518" s="12"/>
      <c r="P518" s="12"/>
      <c r="Q518" s="12"/>
      <c r="R518" s="12"/>
      <c r="S518" s="12"/>
    </row>
    <row r="519" spans="2:19" x14ac:dyDescent="0.25">
      <c r="B519" s="13"/>
      <c r="C519" s="9"/>
      <c r="D519" s="9"/>
      <c r="E519" s="9"/>
      <c r="F519" s="9"/>
      <c r="G519" s="9"/>
      <c r="H519" s="9"/>
      <c r="I519" s="9"/>
      <c r="J519" s="9"/>
      <c r="K519" s="12"/>
      <c r="L519" s="12"/>
      <c r="M519" s="12"/>
      <c r="N519" s="12"/>
      <c r="O519" s="12"/>
      <c r="P519" s="12"/>
      <c r="Q519" s="12"/>
      <c r="R519" s="12"/>
      <c r="S519" s="12"/>
    </row>
    <row r="520" spans="2:19" x14ac:dyDescent="0.25">
      <c r="B520" s="13"/>
      <c r="C520" s="9"/>
      <c r="D520" s="9"/>
      <c r="E520" s="9"/>
      <c r="F520" s="9"/>
      <c r="G520" s="9"/>
      <c r="H520" s="9"/>
      <c r="I520" s="9"/>
      <c r="J520" s="9"/>
      <c r="K520" s="12"/>
      <c r="L520" s="12"/>
      <c r="M520" s="12"/>
      <c r="N520" s="12"/>
      <c r="O520" s="12"/>
      <c r="P520" s="12"/>
      <c r="Q520" s="12"/>
      <c r="R520" s="12"/>
      <c r="S520" s="12"/>
    </row>
    <row r="521" spans="2:19" x14ac:dyDescent="0.25">
      <c r="B521" s="13"/>
      <c r="C521" s="9"/>
      <c r="D521" s="9"/>
      <c r="E521" s="9"/>
      <c r="F521" s="9"/>
      <c r="G521" s="9"/>
      <c r="H521" s="9"/>
      <c r="I521" s="9"/>
      <c r="J521" s="9"/>
      <c r="K521" s="12"/>
      <c r="L521" s="12"/>
      <c r="M521" s="12"/>
      <c r="N521" s="12"/>
      <c r="O521" s="12"/>
      <c r="P521" s="12"/>
      <c r="Q521" s="12"/>
      <c r="R521" s="12"/>
      <c r="S521" s="12"/>
    </row>
    <row r="522" spans="2:19" x14ac:dyDescent="0.25">
      <c r="B522" s="13"/>
      <c r="C522" s="9"/>
      <c r="D522" s="9"/>
      <c r="E522" s="9"/>
      <c r="F522" s="9"/>
      <c r="G522" s="9"/>
      <c r="H522" s="9"/>
      <c r="I522" s="9"/>
      <c r="J522" s="9"/>
      <c r="K522" s="12"/>
      <c r="L522" s="12"/>
      <c r="M522" s="12"/>
      <c r="N522" s="12"/>
      <c r="O522" s="12"/>
      <c r="P522" s="12"/>
      <c r="Q522" s="12"/>
      <c r="R522" s="12"/>
      <c r="S522" s="12"/>
    </row>
    <row r="523" spans="2:19" x14ac:dyDescent="0.25">
      <c r="B523" s="13"/>
      <c r="C523" s="9"/>
      <c r="D523" s="9"/>
      <c r="E523" s="9"/>
      <c r="F523" s="9"/>
      <c r="G523" s="9"/>
      <c r="H523" s="9"/>
      <c r="I523" s="9"/>
      <c r="J523" s="9"/>
      <c r="K523" s="12"/>
      <c r="L523" s="12"/>
      <c r="M523" s="12"/>
      <c r="N523" s="12"/>
      <c r="O523" s="12"/>
      <c r="P523" s="12"/>
      <c r="Q523" s="12"/>
      <c r="R523" s="12"/>
      <c r="S523" s="12"/>
    </row>
    <row r="524" spans="2:19" x14ac:dyDescent="0.25">
      <c r="B524" s="13"/>
      <c r="C524" s="9"/>
      <c r="D524" s="9"/>
      <c r="E524" s="9"/>
      <c r="F524" s="9"/>
      <c r="G524" s="9"/>
      <c r="H524" s="9"/>
      <c r="I524" s="9"/>
      <c r="J524" s="9"/>
      <c r="K524" s="12"/>
      <c r="L524" s="12"/>
      <c r="M524" s="12"/>
      <c r="N524" s="12"/>
      <c r="O524" s="12"/>
      <c r="P524" s="12"/>
      <c r="Q524" s="12"/>
      <c r="R524" s="12"/>
      <c r="S524" s="12"/>
    </row>
    <row r="525" spans="2:19" x14ac:dyDescent="0.25">
      <c r="B525" s="12"/>
      <c r="C525" s="9"/>
      <c r="D525" s="9"/>
      <c r="E525" s="9"/>
      <c r="F525" s="9"/>
      <c r="G525" s="9"/>
      <c r="H525" s="9"/>
      <c r="I525" s="9"/>
      <c r="J525" s="9"/>
      <c r="K525" s="12"/>
      <c r="L525" s="12"/>
      <c r="M525" s="12"/>
      <c r="N525" s="12"/>
      <c r="O525" s="12"/>
      <c r="P525" s="12"/>
      <c r="Q525" s="12"/>
      <c r="R525" s="12"/>
      <c r="S525" s="12"/>
    </row>
    <row r="526" spans="2:19" x14ac:dyDescent="0.25">
      <c r="B526" s="12"/>
      <c r="C526" s="9"/>
      <c r="D526" s="9"/>
      <c r="E526" s="9"/>
      <c r="F526" s="9"/>
      <c r="G526" s="9"/>
      <c r="H526" s="9"/>
      <c r="I526" s="9"/>
      <c r="J526" s="9"/>
      <c r="K526" s="12"/>
      <c r="L526" s="12"/>
      <c r="M526" s="12"/>
      <c r="N526" s="12"/>
      <c r="O526" s="12"/>
      <c r="P526" s="12"/>
      <c r="Q526" s="12"/>
      <c r="R526" s="12"/>
      <c r="S526" s="12"/>
    </row>
    <row r="527" spans="2:19" x14ac:dyDescent="0.25">
      <c r="B527" s="12"/>
      <c r="C527" s="9"/>
      <c r="D527" s="9"/>
      <c r="E527" s="9"/>
      <c r="F527" s="9"/>
      <c r="G527" s="9"/>
      <c r="H527" s="9"/>
      <c r="I527" s="9"/>
      <c r="J527" s="9"/>
      <c r="K527" s="12"/>
      <c r="L527" s="12"/>
      <c r="M527" s="12"/>
      <c r="N527" s="12"/>
      <c r="O527" s="12"/>
      <c r="P527" s="12"/>
      <c r="Q527" s="12"/>
      <c r="R527" s="12"/>
      <c r="S527" s="12"/>
    </row>
    <row r="528" spans="2:19" ht="13" x14ac:dyDescent="0.3">
      <c r="B528" s="16"/>
      <c r="C528" s="9"/>
      <c r="D528" s="9"/>
      <c r="E528" s="9"/>
      <c r="F528" s="9"/>
      <c r="G528" s="9"/>
      <c r="H528" s="9"/>
      <c r="I528" s="9"/>
      <c r="J528" s="9"/>
      <c r="K528" s="12"/>
      <c r="L528" s="12"/>
      <c r="M528" s="12"/>
      <c r="N528" s="12"/>
      <c r="O528" s="12"/>
      <c r="P528" s="12"/>
      <c r="Q528" s="12"/>
      <c r="R528" s="12"/>
      <c r="S528" s="12"/>
    </row>
    <row r="529" spans="2:19" x14ac:dyDescent="0.25">
      <c r="B529" s="12"/>
      <c r="C529" s="9"/>
      <c r="D529" s="9"/>
      <c r="E529" s="9"/>
      <c r="F529" s="9"/>
      <c r="G529" s="9"/>
      <c r="H529" s="9"/>
      <c r="I529" s="9"/>
      <c r="J529" s="9"/>
      <c r="K529" s="12"/>
      <c r="L529" s="12"/>
      <c r="M529" s="12"/>
      <c r="N529" s="12"/>
      <c r="O529" s="12"/>
      <c r="P529" s="12"/>
      <c r="Q529" s="12"/>
      <c r="R529" s="12"/>
      <c r="S529" s="12"/>
    </row>
    <row r="530" spans="2:19" x14ac:dyDescent="0.25">
      <c r="B530" s="13"/>
      <c r="C530" s="9"/>
      <c r="D530" s="9"/>
      <c r="E530" s="9"/>
      <c r="F530" s="9"/>
      <c r="G530" s="9"/>
      <c r="H530" s="9"/>
      <c r="I530" s="9"/>
      <c r="J530" s="9"/>
      <c r="K530" s="12"/>
      <c r="L530" s="12"/>
      <c r="M530" s="12"/>
      <c r="N530" s="12"/>
      <c r="O530" s="12"/>
      <c r="P530" s="12"/>
      <c r="Q530" s="12"/>
      <c r="R530" s="12"/>
      <c r="S530" s="12"/>
    </row>
    <row r="531" spans="2:19" x14ac:dyDescent="0.25">
      <c r="B531" s="13"/>
      <c r="C531" s="9"/>
      <c r="D531" s="9"/>
      <c r="E531" s="9"/>
      <c r="F531" s="9"/>
      <c r="G531" s="9"/>
      <c r="H531" s="9"/>
      <c r="I531" s="9"/>
      <c r="J531" s="9"/>
      <c r="K531" s="12"/>
      <c r="L531" s="12"/>
      <c r="M531" s="12"/>
      <c r="N531" s="12"/>
      <c r="O531" s="12"/>
      <c r="P531" s="12"/>
      <c r="Q531" s="12"/>
      <c r="R531" s="12"/>
      <c r="S531" s="12"/>
    </row>
    <row r="532" spans="2:19" x14ac:dyDescent="0.25">
      <c r="B532" s="13"/>
      <c r="C532" s="9"/>
      <c r="D532" s="9"/>
      <c r="E532" s="9"/>
      <c r="F532" s="9"/>
      <c r="G532" s="9"/>
      <c r="H532" s="9"/>
      <c r="I532" s="9"/>
      <c r="J532" s="9"/>
      <c r="K532" s="12"/>
      <c r="L532" s="12"/>
      <c r="M532" s="12"/>
      <c r="N532" s="12"/>
      <c r="O532" s="12"/>
      <c r="P532" s="12"/>
      <c r="Q532" s="12"/>
      <c r="R532" s="12"/>
      <c r="S532" s="12"/>
    </row>
    <row r="533" spans="2:19" x14ac:dyDescent="0.25">
      <c r="B533" s="13"/>
      <c r="C533" s="9"/>
      <c r="D533" s="9"/>
      <c r="E533" s="9"/>
      <c r="F533" s="9"/>
      <c r="G533" s="9"/>
      <c r="H533" s="9"/>
      <c r="I533" s="9"/>
      <c r="J533" s="9"/>
      <c r="K533" s="12"/>
      <c r="L533" s="12"/>
      <c r="M533" s="12"/>
      <c r="N533" s="12"/>
      <c r="O533" s="12"/>
      <c r="P533" s="12"/>
      <c r="Q533" s="12"/>
      <c r="R533" s="12"/>
      <c r="S533" s="12"/>
    </row>
    <row r="534" spans="2:19" x14ac:dyDescent="0.25">
      <c r="B534" s="13"/>
      <c r="C534" s="9"/>
      <c r="D534" s="9"/>
      <c r="E534" s="9"/>
      <c r="F534" s="9"/>
      <c r="G534" s="9"/>
      <c r="H534" s="9"/>
      <c r="I534" s="9"/>
      <c r="J534" s="9"/>
      <c r="K534" s="12"/>
      <c r="L534" s="12"/>
      <c r="M534" s="12"/>
      <c r="N534" s="12"/>
      <c r="O534" s="12"/>
      <c r="P534" s="12"/>
      <c r="Q534" s="12"/>
      <c r="R534" s="12"/>
      <c r="S534" s="12"/>
    </row>
    <row r="535" spans="2:19" x14ac:dyDescent="0.25">
      <c r="B535" s="13"/>
      <c r="C535" s="9"/>
      <c r="D535" s="9"/>
      <c r="E535" s="9"/>
      <c r="F535" s="9"/>
      <c r="G535" s="9"/>
      <c r="H535" s="9"/>
      <c r="I535" s="9"/>
      <c r="J535" s="9"/>
      <c r="K535" s="12"/>
      <c r="L535" s="12"/>
      <c r="M535" s="12"/>
      <c r="N535" s="12"/>
      <c r="O535" s="12"/>
      <c r="P535" s="12"/>
      <c r="Q535" s="12"/>
      <c r="R535" s="12"/>
      <c r="S535" s="12"/>
    </row>
    <row r="536" spans="2:19" x14ac:dyDescent="0.25">
      <c r="B536" s="13"/>
      <c r="C536" s="9"/>
      <c r="D536" s="9"/>
      <c r="E536" s="9"/>
      <c r="F536" s="9"/>
      <c r="G536" s="9"/>
      <c r="H536" s="9"/>
      <c r="I536" s="9"/>
      <c r="J536" s="9"/>
      <c r="K536" s="12"/>
      <c r="L536" s="12"/>
      <c r="M536" s="12"/>
      <c r="N536" s="12"/>
      <c r="O536" s="12"/>
      <c r="P536" s="12"/>
      <c r="Q536" s="12"/>
      <c r="R536" s="12"/>
      <c r="S536" s="12"/>
    </row>
    <row r="537" spans="2:19" x14ac:dyDescent="0.25">
      <c r="B537" s="13"/>
      <c r="C537" s="9"/>
      <c r="D537" s="9"/>
      <c r="E537" s="9"/>
      <c r="F537" s="9"/>
      <c r="G537" s="9"/>
      <c r="H537" s="9"/>
      <c r="I537" s="9"/>
      <c r="J537" s="9"/>
      <c r="K537" s="12"/>
      <c r="L537" s="12"/>
      <c r="M537" s="12"/>
      <c r="N537" s="12"/>
      <c r="O537" s="12"/>
      <c r="P537" s="12"/>
      <c r="Q537" s="12"/>
      <c r="R537" s="12"/>
      <c r="S537" s="12"/>
    </row>
    <row r="538" spans="2:19" x14ac:dyDescent="0.25">
      <c r="B538" s="13"/>
      <c r="C538" s="9"/>
      <c r="D538" s="9"/>
      <c r="E538" s="9"/>
      <c r="F538" s="9"/>
      <c r="G538" s="9"/>
      <c r="H538" s="9"/>
      <c r="I538" s="9"/>
      <c r="J538" s="9"/>
      <c r="K538" s="12"/>
      <c r="L538" s="12"/>
      <c r="M538" s="12"/>
      <c r="N538" s="12"/>
      <c r="O538" s="12"/>
      <c r="P538" s="12"/>
      <c r="Q538" s="12"/>
      <c r="R538" s="12"/>
      <c r="S538" s="12"/>
    </row>
    <row r="539" spans="2:19" x14ac:dyDescent="0.25">
      <c r="B539" s="13"/>
      <c r="C539" s="9"/>
      <c r="D539" s="9"/>
      <c r="E539" s="9"/>
      <c r="F539" s="9"/>
      <c r="G539" s="9"/>
      <c r="H539" s="9"/>
      <c r="I539" s="9"/>
      <c r="J539" s="9"/>
      <c r="K539" s="12"/>
      <c r="L539" s="12"/>
      <c r="M539" s="12"/>
      <c r="N539" s="12"/>
      <c r="O539" s="12"/>
      <c r="P539" s="12"/>
      <c r="Q539" s="12"/>
      <c r="R539" s="12"/>
      <c r="S539" s="12"/>
    </row>
    <row r="540" spans="2:19" x14ac:dyDescent="0.25">
      <c r="B540" s="13"/>
      <c r="C540" s="9"/>
      <c r="D540" s="9"/>
      <c r="E540" s="9"/>
      <c r="F540" s="9"/>
      <c r="G540" s="9"/>
      <c r="H540" s="9"/>
      <c r="I540" s="9"/>
      <c r="J540" s="9"/>
      <c r="K540" s="12"/>
      <c r="L540" s="12"/>
      <c r="M540" s="12"/>
      <c r="N540" s="12"/>
      <c r="O540" s="12"/>
      <c r="P540" s="12"/>
      <c r="Q540" s="12"/>
      <c r="R540" s="12"/>
      <c r="S540" s="12"/>
    </row>
    <row r="541" spans="2:19" x14ac:dyDescent="0.25">
      <c r="B541" s="13"/>
      <c r="C541" s="9"/>
      <c r="D541" s="9"/>
      <c r="E541" s="9"/>
      <c r="F541" s="9"/>
      <c r="G541" s="9"/>
      <c r="H541" s="9"/>
      <c r="I541" s="9"/>
      <c r="J541" s="9"/>
      <c r="K541" s="12"/>
      <c r="L541" s="12"/>
      <c r="M541" s="12"/>
      <c r="N541" s="12"/>
      <c r="O541" s="12"/>
      <c r="P541" s="12"/>
      <c r="Q541" s="12"/>
      <c r="R541" s="12"/>
      <c r="S541" s="12"/>
    </row>
    <row r="542" spans="2:19" x14ac:dyDescent="0.25">
      <c r="B542" s="13"/>
      <c r="C542" s="9"/>
      <c r="D542" s="9"/>
      <c r="E542" s="9"/>
      <c r="F542" s="9"/>
      <c r="G542" s="9"/>
      <c r="H542" s="9"/>
      <c r="I542" s="9"/>
      <c r="J542" s="9"/>
      <c r="K542" s="12"/>
      <c r="L542" s="12"/>
      <c r="M542" s="12"/>
      <c r="N542" s="12"/>
      <c r="O542" s="12"/>
      <c r="P542" s="12"/>
      <c r="Q542" s="12"/>
      <c r="R542" s="12"/>
      <c r="S542" s="12"/>
    </row>
    <row r="543" spans="2:19" x14ac:dyDescent="0.25">
      <c r="B543" s="13"/>
      <c r="C543" s="9"/>
      <c r="D543" s="9"/>
      <c r="E543" s="9"/>
      <c r="F543" s="9"/>
      <c r="G543" s="9"/>
      <c r="H543" s="9"/>
      <c r="I543" s="9"/>
      <c r="J543" s="9"/>
      <c r="K543" s="12"/>
      <c r="L543" s="12"/>
      <c r="M543" s="12"/>
      <c r="N543" s="12"/>
      <c r="O543" s="12"/>
      <c r="P543" s="12"/>
      <c r="Q543" s="12"/>
      <c r="R543" s="12"/>
      <c r="S543" s="12"/>
    </row>
  </sheetData>
  <sheetProtection sheet="1"/>
  <mergeCells count="10">
    <mergeCell ref="M23:N23"/>
    <mergeCell ref="M24:N24"/>
    <mergeCell ref="M25:N25"/>
    <mergeCell ref="B2:H2"/>
    <mergeCell ref="N12:O12"/>
    <mergeCell ref="N15:O15"/>
    <mergeCell ref="N18:O18"/>
    <mergeCell ref="N13:O14"/>
    <mergeCell ref="N16:O17"/>
    <mergeCell ref="N19:O20"/>
  </mergeCells>
  <phoneticPr fontId="7" type="noConversion"/>
  <dataValidations count="7">
    <dataValidation type="list" allowBlank="1" showInputMessage="1" showErrorMessage="1" sqref="C78 C509 C528 C471 C490 C430 C449 C392 C411 C351 C370 C313 C332 C272 C291 C234 C253 C193 C212 C155 C174 C113 C132" xr:uid="{00000000-0002-0000-0100-000000000000}">
      <formula1>#REF!</formula1>
    </dataValidation>
    <dataValidation type="whole" allowBlank="1" showErrorMessage="1" errorTitle="Invalid Number" error="Acceptable range is 0-10." sqref="D5:F10 F13:F19 F24:F30 F35:F37 F42:F53 F58:F60 F65:F68 D24:E32 D42:E55 D35:E39 D65:E70 D58:E62 D13:E21" xr:uid="{00000000-0002-0000-0100-000001000000}">
      <formula1>0</formula1>
      <formula2>10</formula2>
    </dataValidation>
    <dataValidation type="list" showInputMessage="1" showErrorMessage="1" sqref="C473:C479 C134:C140 C115:C121 C80:C84 C176:C182 C214:C220 C195:C201 C157:C163 C255:C261 C293:C299 C274:C280 C236:C242 C334:C340 C372:C378 C353:C359 C315:C321 C413:C419 C451:C457 C432:C438 C394:C400 C492:C498 C530:C536 C511:C517 C102" xr:uid="{00000000-0002-0000-0100-000002000000}">
      <formula1>#REF!</formula1>
    </dataValidation>
    <dataValidation type="list" allowBlank="1" showInputMessage="1" showErrorMessage="1" sqref="C141:C147 C472 C510 C529 C491 C393 C431 C450 C412 C314 C352 C371 C333 C235 C273 C292 C254 C156 C194 C213 C175 C79 C114 C133 C103:C109 C480:C486 C518:C524 C537:C543 C499:C505 C401:C407 C439:C445 C458:C464 C420:C426 C322:C328 C360:C366 C379:C385 C341:C347 C243:C249 C281:C287 C300:C306 C262:C268 C164:C170 C202:C208 C221:C227 C183:C189 C122:C128" xr:uid="{00000000-0002-0000-0100-000003000000}">
      <formula1>#REF!</formula1>
    </dataValidation>
    <dataValidation type="whole" allowBlank="1" showInputMessage="1" showErrorMessage="1" errorTitle="Invalid Entry" error="Numbers can range between 0 and 10." sqref="F38:F39 F61:F62 F20:F21 F31:F32 F54:F56 F69:F70 C56:E56" xr:uid="{00000000-0002-0000-0100-000004000000}">
      <formula1>0</formula1>
      <formula2>10</formula2>
    </dataValidation>
    <dataValidation type="whole" allowBlank="1" showInputMessage="1" showErrorMessage="1" sqref="C5:C10 C13:C21 C24:C32 C35:C39 C42:C55 C58:C62 C65:C70 C73:E74" xr:uid="{00000000-0002-0000-0100-000005000000}">
      <formula1>0</formula1>
      <formula2>10</formula2>
    </dataValidation>
    <dataValidation type="whole" operator="greaterThan" allowBlank="1" showInputMessage="1" showErrorMessage="1" sqref="L24:L25" xr:uid="{00000000-0002-0000-0100-000006000000}">
      <formula1>-1</formula1>
    </dataValidation>
  </dataValidations>
  <pageMargins left="0.78749999999999998" right="0.78749999999999998" top="1.0527777777777778" bottom="1.0527777777777778" header="0.78749999999999998" footer="0.78749999999999998"/>
  <pageSetup scale="44" orientation="portrait" useFirstPageNumber="1" horizontalDpi="300" verticalDpi="300" r:id="rId1"/>
  <headerFooter alignWithMargins="0">
    <oddHeader>&amp;C&amp;"Times New Roman,Regular"&amp;12&amp;A</oddHeader>
    <oddFooter>&amp;C&amp;"Times New Roman,Regular"&amp;12Page &amp;P</oddFooter>
  </headerFooter>
  <rowBreaks count="6" manualBreakCount="6">
    <brk id="71" max="10" man="1"/>
    <brk id="148" max="10" man="1"/>
    <brk id="228" max="10" man="1"/>
    <brk id="307" max="10" man="1"/>
    <brk id="386" max="10" man="1"/>
    <brk id="465" max="10" man="1"/>
  </rowBreaks>
  <extLst>
    <ext xmlns:x14="http://schemas.microsoft.com/office/spreadsheetml/2009/9/main" uri="{78C0D931-6437-407d-A8EE-F0AAD7539E65}">
      <x14:conditionalFormattings>
        <x14:conditionalFormatting xmlns:xm="http://schemas.microsoft.com/office/excel/2006/main">
          <x14:cfRule type="expression" priority="1" stopIfTrue="1" id="{72CA272C-A376-4D74-B061-36BFEFD4F334}">
            <xm:f>COUNTIF(Database!$I$2:$I$5,$K5)&gt;0</xm:f>
            <x14:dxf>
              <fill>
                <patternFill>
                  <bgColor theme="4" tint="0.59996337778862885"/>
                </patternFill>
              </fill>
            </x14:dxf>
          </x14:cfRule>
          <xm:sqref>L5:L21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7000000}">
          <x14:formula1>
            <xm:f>Database!$F$2:$F$15</xm:f>
          </x14:formula1>
          <xm:sqref>K17:K21</xm:sqref>
        </x14:dataValidation>
        <x14:dataValidation type="list" allowBlank="1" showInputMessage="1" showErrorMessage="1" xr:uid="{00000000-0002-0000-0100-000008000000}">
          <x14:formula1>
            <xm:f>Database!$D$2:$D$11</xm:f>
          </x14:formula1>
          <xm:sqref>K11:K15</xm:sqref>
        </x14:dataValidation>
        <x14:dataValidation type="list" allowBlank="1" showInputMessage="1" showErrorMessage="1" xr:uid="{00000000-0002-0000-0100-000009000000}">
          <x14:formula1>
            <xm:f>Database!$B$2:$B$15</xm:f>
          </x14:formula1>
          <xm:sqref>K5:K9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93"/>
  <sheetViews>
    <sheetView zoomScale="70" zoomScaleNormal="70" zoomScaleSheetLayoutView="100" workbookViewId="0">
      <selection activeCell="B4" sqref="B4:O4"/>
    </sheetView>
  </sheetViews>
  <sheetFormatPr defaultRowHeight="12.5" x14ac:dyDescent="0.25"/>
  <cols>
    <col min="1" max="1" width="2.81640625" customWidth="1"/>
    <col min="2" max="2" width="24.6328125" customWidth="1"/>
    <col min="3" max="3" width="4.7265625" style="85" customWidth="1"/>
    <col min="4" max="4" width="22.54296875" customWidth="1"/>
    <col min="5" max="5" width="2.54296875" style="85" customWidth="1"/>
    <col min="6" max="6" width="22.54296875" customWidth="1"/>
    <col min="7" max="7" width="2.54296875" style="85" customWidth="1"/>
    <col min="8" max="8" width="22.54296875" customWidth="1"/>
    <col min="9" max="9" width="2.54296875" style="85" customWidth="1"/>
    <col min="10" max="10" width="22.54296875" customWidth="1"/>
    <col min="11" max="11" width="2.54296875" style="85" customWidth="1"/>
    <col min="12" max="12" width="22.54296875" customWidth="1"/>
    <col min="13" max="13" width="2.54296875" style="85" customWidth="1"/>
    <col min="14" max="14" width="22.54296875" customWidth="1"/>
    <col min="15" max="15" width="2.54296875" style="85" customWidth="1"/>
    <col min="16" max="16" width="3.1796875" customWidth="1"/>
    <col min="17" max="17" width="3.6328125" customWidth="1"/>
    <col min="18" max="18" width="12.54296875" customWidth="1"/>
    <col min="19" max="19" width="3.6328125" customWidth="1"/>
    <col min="20" max="20" width="12.54296875" customWidth="1"/>
    <col min="21" max="21" width="3.6328125" customWidth="1"/>
    <col min="22" max="22" width="12.54296875" customWidth="1"/>
    <col min="23" max="26" width="9.1796875" customWidth="1"/>
    <col min="27" max="27" width="49.81640625" customWidth="1"/>
    <col min="28" max="29" width="9.1796875" customWidth="1"/>
  </cols>
  <sheetData>
    <row r="1" spans="2:27" ht="13" thickBot="1" x14ac:dyDescent="0.3"/>
    <row r="2" spans="2:27" ht="13.5" thickBot="1" x14ac:dyDescent="0.35">
      <c r="B2" s="168" t="s">
        <v>176</v>
      </c>
      <c r="C2" s="169"/>
      <c r="D2" s="169"/>
      <c r="E2" s="169"/>
      <c r="F2" s="169"/>
      <c r="G2" s="169"/>
      <c r="H2" s="169"/>
      <c r="I2" s="169"/>
      <c r="J2" s="169"/>
      <c r="K2" s="169"/>
      <c r="L2" s="169"/>
      <c r="M2" s="170"/>
      <c r="N2" s="192" t="str">
        <f>CONCATENATE(SUM(Stats!O6:O9)," (",Stats!O4,")")</f>
        <v>60 (196)</v>
      </c>
      <c r="O2" s="193"/>
    </row>
    <row r="3" spans="2:27" ht="13" thickBot="1" x14ac:dyDescent="0.3">
      <c r="B3" s="11"/>
      <c r="C3" s="86"/>
      <c r="D3" s="11"/>
      <c r="E3" s="86"/>
      <c r="F3" s="11"/>
      <c r="G3" s="86"/>
      <c r="H3" s="11"/>
      <c r="I3" s="86"/>
      <c r="J3" s="11"/>
      <c r="K3" s="86"/>
      <c r="L3" s="11"/>
      <c r="M3" s="86"/>
      <c r="N3" s="24"/>
      <c r="O3" s="86"/>
    </row>
    <row r="4" spans="2:27" ht="13.5" thickBot="1" x14ac:dyDescent="0.35">
      <c r="B4" s="185" t="s">
        <v>173</v>
      </c>
      <c r="C4" s="186"/>
      <c r="D4" s="186"/>
      <c r="E4" s="186"/>
      <c r="F4" s="186"/>
      <c r="G4" s="186"/>
      <c r="H4" s="186"/>
      <c r="I4" s="186"/>
      <c r="J4" s="186"/>
      <c r="K4" s="186"/>
      <c r="L4" s="186"/>
      <c r="M4" s="186"/>
      <c r="N4" s="186"/>
      <c r="O4" s="187"/>
      <c r="Q4" s="194" t="s">
        <v>222</v>
      </c>
      <c r="R4" s="195"/>
      <c r="S4" s="195"/>
      <c r="T4" s="195"/>
      <c r="U4" s="195"/>
      <c r="V4" s="196"/>
      <c r="W4" s="171" t="s">
        <v>227</v>
      </c>
      <c r="X4" s="207"/>
      <c r="Y4" s="172"/>
      <c r="AA4" s="214" t="str">
        <f>_xlfn.TEXTJOIN(CHAR(10)&amp;CHAR(10),TRUE,W5,W23,W41,W59,W77,W95,W113,W131)</f>
        <v/>
      </c>
    </row>
    <row r="5" spans="2:27" ht="12.75" customHeight="1" x14ac:dyDescent="0.3">
      <c r="B5" s="103" t="s">
        <v>183</v>
      </c>
      <c r="C5" s="92">
        <f>E20+G20+I20+K20+M20+O20</f>
        <v>0</v>
      </c>
      <c r="D5" s="188" t="s">
        <v>174</v>
      </c>
      <c r="E5" s="189"/>
      <c r="F5" s="188" t="s">
        <v>174</v>
      </c>
      <c r="G5" s="189"/>
      <c r="H5" s="188" t="s">
        <v>174</v>
      </c>
      <c r="I5" s="189"/>
      <c r="J5" s="188" t="s">
        <v>174</v>
      </c>
      <c r="K5" s="189"/>
      <c r="L5" s="188" t="s">
        <v>174</v>
      </c>
      <c r="M5" s="189"/>
      <c r="N5" s="188" t="s">
        <v>174</v>
      </c>
      <c r="O5" s="189"/>
      <c r="Q5" s="201" t="str">
        <f>IF(B4&lt;&gt;"Name of Power",_xlfn.CONCAT(B4,"        [",C11,"]"),"")</f>
        <v/>
      </c>
      <c r="R5" s="202"/>
      <c r="S5" s="202"/>
      <c r="T5" s="202"/>
      <c r="U5" s="202"/>
      <c r="V5" s="203"/>
      <c r="W5" s="208" t="str">
        <f>_xlfn.TEXTJOIN(CHAR(10),TRUE,Q5,Q6,S6,U6,Q13,S13,U13)</f>
        <v/>
      </c>
      <c r="X5" s="209"/>
      <c r="Y5" s="210"/>
      <c r="AA5" s="214"/>
    </row>
    <row r="6" spans="2:27" ht="13" customHeight="1" thickBot="1" x14ac:dyDescent="0.3">
      <c r="B6" s="99" t="s">
        <v>186</v>
      </c>
      <c r="C6" s="93">
        <f>SUM(C8,C9*2,C10*4)*C5+IF(ISNUMBER(D20),D20*SUM(E8:E19),0)</f>
        <v>0</v>
      </c>
      <c r="D6" s="190" t="str">
        <f>IF(D5=Database!$B$18,Database!$D$18,IF(D5=Database!$B$19,Database!$D$22,IF(D5=Database!$B$20,Database!$D$19,"")))</f>
        <v/>
      </c>
      <c r="E6" s="191"/>
      <c r="F6" s="190" t="str">
        <f>IF(F5=Database!$B$18,Database!$D$18,IF(F5=Database!$B$19,Database!$D$22,IF(F5=Database!$B$20,Database!$D$19,"")))</f>
        <v/>
      </c>
      <c r="G6" s="191"/>
      <c r="H6" s="190" t="str">
        <f>IF(H5=Database!$B$18,Database!$D$18,IF(H5=Database!$B$19,Database!$D$22,IF(H5=Database!$B$20,Database!$D$19,"")))</f>
        <v/>
      </c>
      <c r="I6" s="191"/>
      <c r="J6" s="190" t="str">
        <f>IF(J5=Database!$B$18,Database!$D$18,IF(J5=Database!$B$19,Database!$D$22,IF(J5=Database!$B$20,Database!$D$19,"")))</f>
        <v/>
      </c>
      <c r="K6" s="191"/>
      <c r="L6" s="190" t="str">
        <f>IF(L5=Database!$B$18,Database!$D$18,IF(L5=Database!$B$19,Database!$D$22,IF(L5=Database!$B$20,Database!$D$19,"")))</f>
        <v/>
      </c>
      <c r="M6" s="191"/>
      <c r="N6" s="190" t="str">
        <f>IF(N5=Database!$B$18,Database!$D$18,IF(N5=Database!$B$19,Database!$D$22,IF(N5=Database!$B$20,Database!$D$19,"")))</f>
        <v/>
      </c>
      <c r="O6" s="191"/>
      <c r="Q6" s="197" t="str">
        <f>IF(B4="Name of Power","",_xlfn.CONCAT(IF(D5&lt;&gt;Database!$B$17,_xlfn.CONCAT("    ",D5,"        [",C5,"/",C5*2,"/",C5*4,"]",IF(D8&lt;&gt;Database!$F$18,_xlfn.CONCAT(CHAR(10),"    *  ",D8),""),IF(D9&lt;&gt;Database!$F$18,_xlfn.CONCAT(CHAR(10),"    *  ",D9),""),IF(D10&lt;&gt;Database!$F$18,_xlfn.CONCAT(CHAR(10),"    *  ",D10),""),IF(D11&lt;&gt;Database!$F$18,_xlfn.CONCAT(CHAR(10),"    *  ",D11),""),IF(D12&lt;&gt;Database!$F$18,_xlfn.CONCAT(CHAR(10),"    *  ",D12),""),IF(D13&lt;&gt;Database!$F$18,_xlfn.CONCAT(CHAR(10),"    *  ",D13),""),IF(D14&lt;&gt;Database!$I$18,_xlfn.CONCAT(CHAR(10),"    *  ",D14),""),IF(D15&lt;&gt;Database!$I$18,_xlfn.CONCAT(CHAR(10),"    *  ",D15),""),IF(D16&lt;&gt;Database!$I$18,_xlfn.CONCAT(CHAR(10),"    *  ",D16),""),IF(D17&lt;&gt;Database!$I$18,_xlfn.CONCAT(CHAR(10),"    *  ",D17),""),IF(D18&lt;&gt;Database!$I$18,_xlfn.CONCAT(CHAR(10),"    *  ",D18),""),IF(D19&lt;&gt;Database!$I$18,_xlfn.CONCAT(CHAR(10),"    *  ",D19),"")),"")))</f>
        <v/>
      </c>
      <c r="R6" s="198"/>
      <c r="S6" s="197" t="str">
        <f>IF(D4="Name of Power","",_xlfn.CONCAT(IF(F5&lt;&gt;Database!$B$17,_xlfn.CONCAT("    ",F5,IF(F8&lt;&gt;Database!$F$18,_xlfn.CONCAT(CHAR(10),"    *  ",F8),""),IF(F9&lt;&gt;Database!$F$18,_xlfn.CONCAT(CHAR(10),"    *  ",F9),""),IF(F10&lt;&gt;Database!$F$18,_xlfn.CONCAT(CHAR(10),"    *  ",F10),""),IF(F11&lt;&gt;Database!$F$18,_xlfn.CONCAT(CHAR(10),"    *  ",F11),""),IF(F12&lt;&gt;Database!$F$18,_xlfn.CONCAT(CHAR(10),"    *  ",F12),""),IF(F13&lt;&gt;Database!$F$18,_xlfn.CONCAT(CHAR(10),"    *  ",F13),""),IF(F14&lt;&gt;Database!$I$18,_xlfn.CONCAT(CHAR(10),"    *  ",F14),""),IF(F15&lt;&gt;Database!$I$18,_xlfn.CONCAT(CHAR(10),"    *  ",F15),""),IF(F16&lt;&gt;Database!$I$18,_xlfn.CONCAT(CHAR(10),"    *  ",F16),""),IF(F17&lt;&gt;Database!$I$18,_xlfn.CONCAT(CHAR(10),"    *  ",F17),""),IF(F18&lt;&gt;Database!$I$18,_xlfn.CONCAT(CHAR(10),"    *  ",F18),""),IF(F19&lt;&gt;Database!$I$18,_xlfn.CONCAT(CHAR(10),"    *  ",F19),"")),"")))</f>
        <v/>
      </c>
      <c r="T6" s="198"/>
      <c r="U6" s="197" t="str">
        <f>IF(F4="Name of Power","",_xlfn.CONCAT(IF(H5&lt;&gt;Database!$B$17,_xlfn.CONCAT("    ",H5,IF(H8&lt;&gt;Database!$F$18,_xlfn.CONCAT(CHAR(10),"    *  ",H8),""),IF(H9&lt;&gt;Database!$F$18,_xlfn.CONCAT(CHAR(10),"    *  ",H9),""),IF(H10&lt;&gt;Database!$F$18,_xlfn.CONCAT(CHAR(10),"    *  ",H10),""),IF(H11&lt;&gt;Database!$F$18,_xlfn.CONCAT(CHAR(10),"    *  ",H11),""),IF(H12&lt;&gt;Database!$F$18,_xlfn.CONCAT(CHAR(10),"    *  ",H12),""),IF(H13&lt;&gt;Database!$F$18,_xlfn.CONCAT(CHAR(10),"    *  ",H13),""),IF(H14&lt;&gt;Database!$I$18,_xlfn.CONCAT(CHAR(10),"    *  ",H14),""),IF(H15&lt;&gt;Database!$I$18,_xlfn.CONCAT(CHAR(10),"    *  ",H15),""),IF(H16&lt;&gt;Database!$I$18,_xlfn.CONCAT(CHAR(10),"    *  ",H16),""),IF(H17&lt;&gt;Database!$I$18,_xlfn.CONCAT(CHAR(10),"    *  ",H17),""),IF(H18&lt;&gt;Database!$I$18,_xlfn.CONCAT(CHAR(10),"    *  ",H18),""),IF(H19&lt;&gt;Database!$I$18,_xlfn.CONCAT(CHAR(10),"    *  ",H19),"")),"")))</f>
        <v/>
      </c>
      <c r="V6" s="198"/>
      <c r="W6" s="208"/>
      <c r="X6" s="209"/>
      <c r="Y6" s="210"/>
      <c r="AA6" s="214"/>
    </row>
    <row r="7" spans="2:27" ht="13.5" thickBot="1" x14ac:dyDescent="0.35">
      <c r="B7" s="104"/>
      <c r="C7" s="105"/>
      <c r="D7" s="204" t="s">
        <v>187</v>
      </c>
      <c r="E7" s="205"/>
      <c r="F7" s="205"/>
      <c r="G7" s="205"/>
      <c r="H7" s="205"/>
      <c r="I7" s="205"/>
      <c r="J7" s="205"/>
      <c r="K7" s="205"/>
      <c r="L7" s="205"/>
      <c r="M7" s="205"/>
      <c r="N7" s="206"/>
      <c r="O7" s="106"/>
      <c r="Q7" s="197"/>
      <c r="R7" s="198"/>
      <c r="S7" s="197"/>
      <c r="T7" s="198"/>
      <c r="U7" s="197"/>
      <c r="V7" s="198"/>
      <c r="W7" s="208"/>
      <c r="X7" s="209"/>
      <c r="Y7" s="210"/>
      <c r="AA7" s="214"/>
    </row>
    <row r="8" spans="2:27" x14ac:dyDescent="0.25">
      <c r="B8" s="103" t="s">
        <v>184</v>
      </c>
      <c r="C8" s="107">
        <v>0</v>
      </c>
      <c r="D8" s="96" t="s">
        <v>218</v>
      </c>
      <c r="E8" s="152">
        <f>INDEX(Database!$F$18:$G$56,MATCH(D8,Database!$F$18:$F$56,0),2)</f>
        <v>0</v>
      </c>
      <c r="F8" s="150" t="s">
        <v>218</v>
      </c>
      <c r="G8" s="152">
        <f>INDEX(Database!$F$18:$G$56,MATCH(F8,Database!$F$18:$F$56,0),2)</f>
        <v>0</v>
      </c>
      <c r="H8" s="149" t="s">
        <v>218</v>
      </c>
      <c r="I8" s="152">
        <f>INDEX(Database!$F$18:$G$56,MATCH(H8,Database!$F$18:$F$56,0),2)</f>
        <v>0</v>
      </c>
      <c r="J8" s="149" t="s">
        <v>218</v>
      </c>
      <c r="K8" s="152">
        <f>INDEX(Database!$F$18:$G$56,MATCH(J8,Database!$F$18:$F$56,0),2)</f>
        <v>0</v>
      </c>
      <c r="L8" s="149" t="s">
        <v>218</v>
      </c>
      <c r="M8" s="152">
        <f>INDEX(Database!$F$18:$G$56,MATCH(L8,Database!$F$18:$F$56,0),2)</f>
        <v>0</v>
      </c>
      <c r="N8" s="149" t="s">
        <v>218</v>
      </c>
      <c r="O8" s="152">
        <f>INDEX(Database!$F$18:$G$56,MATCH(N8,Database!$F$18:$F$56,0),2)</f>
        <v>0</v>
      </c>
      <c r="Q8" s="197"/>
      <c r="R8" s="198"/>
      <c r="S8" s="197"/>
      <c r="T8" s="198"/>
      <c r="U8" s="197"/>
      <c r="V8" s="198"/>
      <c r="W8" s="208"/>
      <c r="X8" s="209"/>
      <c r="Y8" s="210"/>
      <c r="AA8" s="214"/>
    </row>
    <row r="9" spans="2:27" x14ac:dyDescent="0.25">
      <c r="B9" s="100" t="s">
        <v>8</v>
      </c>
      <c r="C9" s="101">
        <v>0</v>
      </c>
      <c r="D9" s="96" t="s">
        <v>218</v>
      </c>
      <c r="E9" s="153">
        <f>INDEX(Database!$F$18:$G$56,MATCH(D9,Database!$F$18:$F$56,0),2)</f>
        <v>0</v>
      </c>
      <c r="F9" s="150" t="s">
        <v>218</v>
      </c>
      <c r="G9" s="153">
        <f>INDEX(Database!$F$18:$G$56,MATCH(F9,Database!$F$18:$F$56,0),2)</f>
        <v>0</v>
      </c>
      <c r="H9" s="150" t="s">
        <v>218</v>
      </c>
      <c r="I9" s="153">
        <f>INDEX(Database!$F$18:$G$56,MATCH(H9,Database!$F$18:$F$56,0),2)</f>
        <v>0</v>
      </c>
      <c r="J9" s="150" t="s">
        <v>218</v>
      </c>
      <c r="K9" s="153">
        <f>INDEX(Database!$F$18:$G$56,MATCH(J9,Database!$F$18:$F$56,0),2)</f>
        <v>0</v>
      </c>
      <c r="L9" s="150" t="s">
        <v>218</v>
      </c>
      <c r="M9" s="153">
        <f>INDEX(Database!$F$18:$G$56,MATCH(L9,Database!$F$18:$F$56,0),2)</f>
        <v>0</v>
      </c>
      <c r="N9" s="150" t="s">
        <v>218</v>
      </c>
      <c r="O9" s="153">
        <f>INDEX(Database!$F$18:$G$56,MATCH(N9,Database!$F$18:$F$56,0),2)</f>
        <v>0</v>
      </c>
      <c r="Q9" s="197"/>
      <c r="R9" s="198"/>
      <c r="S9" s="197"/>
      <c r="T9" s="198"/>
      <c r="U9" s="197"/>
      <c r="V9" s="198"/>
      <c r="W9" s="208"/>
      <c r="X9" s="209"/>
      <c r="Y9" s="210"/>
      <c r="AA9" s="214"/>
    </row>
    <row r="10" spans="2:27" ht="13" thickBot="1" x14ac:dyDescent="0.3">
      <c r="B10" s="100" t="s">
        <v>7</v>
      </c>
      <c r="C10" s="102">
        <v>0</v>
      </c>
      <c r="D10" s="96" t="s">
        <v>218</v>
      </c>
      <c r="E10" s="153">
        <f>INDEX(Database!$F$18:$G$56,MATCH(D10,Database!$F$18:$F$56,0),2)</f>
        <v>0</v>
      </c>
      <c r="F10" s="150" t="s">
        <v>218</v>
      </c>
      <c r="G10" s="153">
        <f>INDEX(Database!$F$18:$G$56,MATCH(F10,Database!$F$18:$F$56,0),2)</f>
        <v>0</v>
      </c>
      <c r="H10" s="150" t="s">
        <v>218</v>
      </c>
      <c r="I10" s="153">
        <f>INDEX(Database!$F$18:$G$56,MATCH(H10,Database!$F$18:$F$56,0),2)</f>
        <v>0</v>
      </c>
      <c r="J10" s="150" t="s">
        <v>218</v>
      </c>
      <c r="K10" s="153">
        <f>INDEX(Database!$F$18:$G$56,MATCH(J10,Database!$F$18:$F$56,0),2)</f>
        <v>0</v>
      </c>
      <c r="L10" s="150" t="s">
        <v>218</v>
      </c>
      <c r="M10" s="153">
        <f>INDEX(Database!$F$18:$G$56,MATCH(L10,Database!$F$18:$F$56,0),2)</f>
        <v>0</v>
      </c>
      <c r="N10" s="150" t="s">
        <v>218</v>
      </c>
      <c r="O10" s="153">
        <f>INDEX(Database!$F$18:$G$56,MATCH(N10,Database!$F$18:$F$56,0),2)</f>
        <v>0</v>
      </c>
      <c r="Q10" s="197"/>
      <c r="R10" s="198"/>
      <c r="S10" s="197"/>
      <c r="T10" s="198"/>
      <c r="U10" s="197"/>
      <c r="V10" s="198"/>
      <c r="W10" s="208"/>
      <c r="X10" s="209"/>
      <c r="Y10" s="210"/>
      <c r="AA10" s="214"/>
    </row>
    <row r="11" spans="2:27" ht="13" thickBot="1" x14ac:dyDescent="0.3">
      <c r="B11" s="99" t="s">
        <v>185</v>
      </c>
      <c r="C11" s="94" t="str">
        <f>CONCATENATE(IF(AND(C8&gt;0,C8&lt;&gt;""),CONCATENATE(C8,"D"),""),IF(AND(C8&gt;0,C8&lt;&gt;"",C9&gt;0,C9&lt;&gt;""),", ",""),IF(AND(C9&gt;0,C9&lt;&gt;""),CONCATENATE(C9,"HD"),""),IF(AND(OR(AND(C8&gt;0,C8&lt;&gt;""),AND(C9&gt;0,C9&lt;&gt;"")),C10&gt;0,C10&lt;&gt;""),", ",""),IF(AND(C10&gt;0,C10&lt;&gt;""),CONCATENATE(C10,"WD"),""))</f>
        <v/>
      </c>
      <c r="D11" s="96" t="s">
        <v>218</v>
      </c>
      <c r="E11" s="153">
        <f>INDEX(Database!$F$18:$G$56,MATCH(D11,Database!$F$18:$F$56,0),2)</f>
        <v>0</v>
      </c>
      <c r="F11" s="150" t="s">
        <v>218</v>
      </c>
      <c r="G11" s="153">
        <f>INDEX(Database!$F$18:$G$56,MATCH(F11,Database!$F$18:$F$56,0),2)</f>
        <v>0</v>
      </c>
      <c r="H11" s="150" t="s">
        <v>218</v>
      </c>
      <c r="I11" s="153">
        <f>INDEX(Database!$F$18:$G$56,MATCH(H11,Database!$F$18:$F$56,0),2)</f>
        <v>0</v>
      </c>
      <c r="J11" s="150" t="s">
        <v>218</v>
      </c>
      <c r="K11" s="153">
        <f>INDEX(Database!$F$18:$G$56,MATCH(J11,Database!$F$18:$F$56,0),2)</f>
        <v>0</v>
      </c>
      <c r="L11" s="150" t="s">
        <v>218</v>
      </c>
      <c r="M11" s="153">
        <f>INDEX(Database!$F$18:$G$56,MATCH(L11,Database!$F$18:$F$56,0),2)</f>
        <v>0</v>
      </c>
      <c r="N11" s="150" t="s">
        <v>218</v>
      </c>
      <c r="O11" s="153">
        <f>INDEX(Database!$F$18:$G$56,MATCH(N11,Database!$F$18:$F$56,0),2)</f>
        <v>0</v>
      </c>
      <c r="Q11" s="197"/>
      <c r="R11" s="198"/>
      <c r="S11" s="197"/>
      <c r="T11" s="198"/>
      <c r="U11" s="197"/>
      <c r="V11" s="198"/>
      <c r="W11" s="208"/>
      <c r="X11" s="209"/>
      <c r="Y11" s="210"/>
      <c r="AA11" s="214"/>
    </row>
    <row r="12" spans="2:27" ht="12.5" customHeight="1" x14ac:dyDescent="0.25">
      <c r="B12" s="179" t="str">
        <f>Database!$I$14</f>
        <v>Enter Short Description of Power</v>
      </c>
      <c r="C12" s="180"/>
      <c r="D12" s="96" t="s">
        <v>218</v>
      </c>
      <c r="E12" s="153">
        <f>INDEX(Database!$F$18:$G$56,MATCH(D12,Database!$F$18:$F$56,0),2)</f>
        <v>0</v>
      </c>
      <c r="F12" s="150" t="s">
        <v>218</v>
      </c>
      <c r="G12" s="153">
        <f>INDEX(Database!$F$18:$G$56,MATCH(F12,Database!$F$18:$F$56,0),2)</f>
        <v>0</v>
      </c>
      <c r="H12" s="150" t="s">
        <v>218</v>
      </c>
      <c r="I12" s="153">
        <f>INDEX(Database!$F$18:$G$56,MATCH(H12,Database!$F$18:$F$56,0),2)</f>
        <v>0</v>
      </c>
      <c r="J12" s="150" t="s">
        <v>218</v>
      </c>
      <c r="K12" s="153">
        <f>INDEX(Database!$F$18:$G$56,MATCH(J12,Database!$F$18:$F$56,0),2)</f>
        <v>0</v>
      </c>
      <c r="L12" s="150" t="s">
        <v>218</v>
      </c>
      <c r="M12" s="153">
        <f>INDEX(Database!$F$18:$G$56,MATCH(L12,Database!$F$18:$F$56,0),2)</f>
        <v>0</v>
      </c>
      <c r="N12" s="150" t="s">
        <v>218</v>
      </c>
      <c r="O12" s="153">
        <f>INDEX(Database!$F$18:$G$56,MATCH(N12,Database!$F$18:$F$56,0),2)</f>
        <v>0</v>
      </c>
      <c r="Q12" s="197"/>
      <c r="R12" s="198"/>
      <c r="S12" s="197"/>
      <c r="T12" s="198"/>
      <c r="U12" s="197"/>
      <c r="V12" s="198"/>
      <c r="W12" s="208"/>
      <c r="X12" s="209"/>
      <c r="Y12" s="210"/>
      <c r="AA12" s="214"/>
    </row>
    <row r="13" spans="2:27" ht="12.5" customHeight="1" thickBot="1" x14ac:dyDescent="0.3">
      <c r="B13" s="181"/>
      <c r="C13" s="182"/>
      <c r="D13" s="97" t="s">
        <v>218</v>
      </c>
      <c r="E13" s="154">
        <f>INDEX(Database!$F$18:$G$56,MATCH(D13,Database!$F$18:$F$56,0),2)</f>
        <v>0</v>
      </c>
      <c r="F13" s="151" t="s">
        <v>218</v>
      </c>
      <c r="G13" s="154">
        <f>INDEX(Database!$F$18:$G$56,MATCH(F13,Database!$F$18:$F$56,0),2)</f>
        <v>0</v>
      </c>
      <c r="H13" s="151" t="s">
        <v>218</v>
      </c>
      <c r="I13" s="154">
        <f>INDEX(Database!$F$18:$G$56,MATCH(H13,Database!$F$18:$F$56,0),2)</f>
        <v>0</v>
      </c>
      <c r="J13" s="151" t="s">
        <v>218</v>
      </c>
      <c r="K13" s="154">
        <f>INDEX(Database!$F$18:$G$56,MATCH(J13,Database!$F$18:$F$56,0),2)</f>
        <v>0</v>
      </c>
      <c r="L13" s="151" t="s">
        <v>218</v>
      </c>
      <c r="M13" s="154">
        <f>INDEX(Database!$F$18:$G$56,MATCH(L13,Database!$F$18:$F$56,0),2)</f>
        <v>0</v>
      </c>
      <c r="N13" s="151" t="s">
        <v>218</v>
      </c>
      <c r="O13" s="154">
        <f>INDEX(Database!$F$18:$G$56,MATCH(N13,Database!$F$18:$F$56,0),2)</f>
        <v>0</v>
      </c>
      <c r="Q13" s="197" t="str">
        <f>IF(B4="Name of Power","",_xlfn.CONCAT(IF(J5&lt;&gt;Database!$B$17,_xlfn.CONCAT("    ",J5,IF(J8&lt;&gt;Database!$F$18,_xlfn.CONCAT(CHAR(10),"    *  ",J8),""),IF(J9&lt;&gt;Database!$F$18,_xlfn.CONCAT(CHAR(10),"    *  ",J9),""),IF(J10&lt;&gt;Database!$F$18,_xlfn.CONCAT(CHAR(10),"    *  ",J10),""),IF(J11&lt;&gt;Database!$F$18,_xlfn.CONCAT(CHAR(10),"    *  ",J11),""),IF(J12&lt;&gt;Database!$F$18,_xlfn.CONCAT(CHAR(10),"    *  ",J12),""),IF(J13&lt;&gt;Database!$F$18,_xlfn.CONCAT(CHAR(10),"    *  ",J13),""),IF(J14&lt;&gt;Database!$I$18,_xlfn.CONCAT(CHAR(10),"    *  ",J14),""),IF(J15&lt;&gt;Database!$I$18,_xlfn.CONCAT(CHAR(10),"    *  ",J15),""),IF(J16&lt;&gt;Database!$I$18,_xlfn.CONCAT(CHAR(10),"    *  ",J16),""),IF(J17&lt;&gt;Database!$I$18,_xlfn.CONCAT(CHAR(10),"    *  ",J17),""),IF(J18&lt;&gt;Database!$I$18,_xlfn.CONCAT(CHAR(10),"    *  ",J18),""),IF(J19&lt;&gt;Database!$I$18,_xlfn.CONCAT(CHAR(10),"    *  ",J19),"")),"")))</f>
        <v/>
      </c>
      <c r="R13" s="198"/>
      <c r="S13" s="197" t="str">
        <f>IF(D4="Name of Power","",_xlfn.CONCAT(IF(L5&lt;&gt;Database!$B$17,_xlfn.CONCAT("    ",L5,IF(L8&lt;&gt;Database!$F$18,_xlfn.CONCAT(CHAR(10),"    *  ",L8),""),IF(L9&lt;&gt;Database!$F$18,_xlfn.CONCAT(CHAR(10),"    *  ",L9),""),IF(L10&lt;&gt;Database!$F$18,_xlfn.CONCAT(CHAR(10),"    *  ",L10),""),IF(L11&lt;&gt;Database!$F$18,_xlfn.CONCAT(CHAR(10),"    *  ",L11),""),IF(L12&lt;&gt;Database!$F$18,_xlfn.CONCAT(CHAR(10),"    *  ",L12),""),IF(L13&lt;&gt;Database!$F$18,_xlfn.CONCAT(CHAR(10),"    *  ",L13),""),IF(L14&lt;&gt;Database!$I$18,_xlfn.CONCAT(CHAR(10),"    *  ",L14),""),IF(L15&lt;&gt;Database!$I$18,_xlfn.CONCAT(CHAR(10),"    *  ",L15),""),IF(L16&lt;&gt;Database!$I$18,_xlfn.CONCAT(CHAR(10),"    *  ",L16),""),IF(L17&lt;&gt;Database!$I$18,_xlfn.CONCAT(CHAR(10),"    *  ",L17),""),IF(L18&lt;&gt;Database!$I$18,_xlfn.CONCAT(CHAR(10),"    *  ",L18),""),IF(L19&lt;&gt;Database!$I$18,_xlfn.CONCAT(CHAR(10),"    *  ",L19),"")),"")))</f>
        <v/>
      </c>
      <c r="T13" s="198"/>
      <c r="U13" s="197" t="str">
        <f>IF(F4="Name of Power","",_xlfn.CONCAT(IF(N5&lt;&gt;Database!$B$17,_xlfn.CONCAT("    ",N5,IF(N8&lt;&gt;Database!$F$18,_xlfn.CONCAT(CHAR(10),"    *  ",N8),""),IF(N9&lt;&gt;Database!$F$18,_xlfn.CONCAT(CHAR(10),"    *  ",N9),""),IF(N10&lt;&gt;Database!$F$18,_xlfn.CONCAT(CHAR(10),"    *  ",N10),""),IF(N11&lt;&gt;Database!$F$18,_xlfn.CONCAT(CHAR(10),"    *  ",N11),""),IF(N12&lt;&gt;Database!$F$18,_xlfn.CONCAT(CHAR(10),"    *  ",N12),""),IF(N13&lt;&gt;Database!$F$18,_xlfn.CONCAT(CHAR(10),"    *  ",N13),""),IF(N14&lt;&gt;Database!$I$18,_xlfn.CONCAT(CHAR(10),"    *  ",N14),""),IF(N15&lt;&gt;Database!$I$18,_xlfn.CONCAT(CHAR(10),"    *  ",N15),""),IF(N16&lt;&gt;Database!$I$18,_xlfn.CONCAT(CHAR(10),"    *  ",N16),""),IF(N17&lt;&gt;Database!$I$18,_xlfn.CONCAT(CHAR(10),"    *  ",N17),""),IF(N18&lt;&gt;Database!$I$18,_xlfn.CONCAT(CHAR(10),"    *  ",N18),""),IF(N19&lt;&gt;Database!$I$18,_xlfn.CONCAT(CHAR(10),"    *  ",N19),"")),"")))</f>
        <v/>
      </c>
      <c r="V13" s="198"/>
      <c r="W13" s="208"/>
      <c r="X13" s="209"/>
      <c r="Y13" s="210"/>
      <c r="AA13" s="214"/>
    </row>
    <row r="14" spans="2:27" x14ac:dyDescent="0.25">
      <c r="B14" s="181"/>
      <c r="C14" s="182"/>
      <c r="D14" s="96" t="s">
        <v>219</v>
      </c>
      <c r="E14" s="155">
        <f>INDEX(Database!$I$18:$J$52,MATCH(D14,Database!$I$18:$I$52,0),2)</f>
        <v>0</v>
      </c>
      <c r="F14" s="96" t="s">
        <v>219</v>
      </c>
      <c r="G14" s="155">
        <f>INDEX(Database!$I$18:$J$52,MATCH(F14,Database!$I$18:$I$52,0),2)</f>
        <v>0</v>
      </c>
      <c r="H14" s="96" t="s">
        <v>219</v>
      </c>
      <c r="I14" s="155">
        <f>INDEX(Database!$I$18:$J$52,MATCH(H14,Database!$I$18:$I$52,0),2)</f>
        <v>0</v>
      </c>
      <c r="J14" s="96" t="s">
        <v>219</v>
      </c>
      <c r="K14" s="155">
        <f>INDEX(Database!$I$18:$J$52,MATCH(J14,Database!$I$18:$I$52,0),2)</f>
        <v>0</v>
      </c>
      <c r="L14" s="96" t="s">
        <v>219</v>
      </c>
      <c r="M14" s="155">
        <f>INDEX(Database!$I$18:$J$52,MATCH(L14,Database!$I$18:$I$52,0),2)</f>
        <v>0</v>
      </c>
      <c r="N14" s="96" t="s">
        <v>219</v>
      </c>
      <c r="O14" s="155">
        <f>INDEX(Database!$I$18:$J$52,MATCH(N14,Database!$I$18:$I$52,0),2)</f>
        <v>0</v>
      </c>
      <c r="Q14" s="197"/>
      <c r="R14" s="198"/>
      <c r="S14" s="197"/>
      <c r="T14" s="198"/>
      <c r="U14" s="197"/>
      <c r="V14" s="198"/>
      <c r="W14" s="208"/>
      <c r="X14" s="209"/>
      <c r="Y14" s="210"/>
      <c r="AA14" s="214"/>
    </row>
    <row r="15" spans="2:27" x14ac:dyDescent="0.25">
      <c r="B15" s="181"/>
      <c r="C15" s="182"/>
      <c r="D15" s="96" t="s">
        <v>219</v>
      </c>
      <c r="E15" s="153">
        <f>INDEX(Database!$I$18:$J$52,MATCH(D15,Database!$I$18:$I$52,0),2)</f>
        <v>0</v>
      </c>
      <c r="F15" s="96" t="s">
        <v>219</v>
      </c>
      <c r="G15" s="153">
        <f>INDEX(Database!$I$18:$J$52,MATCH(F15,Database!$I$18:$I$52,0),2)</f>
        <v>0</v>
      </c>
      <c r="H15" s="96" t="s">
        <v>219</v>
      </c>
      <c r="I15" s="153">
        <f>INDEX(Database!$I$18:$J$52,MATCH(H15,Database!$I$18:$I$52,0),2)</f>
        <v>0</v>
      </c>
      <c r="J15" s="96" t="s">
        <v>219</v>
      </c>
      <c r="K15" s="153">
        <f>INDEX(Database!$I$18:$J$52,MATCH(J15,Database!$I$18:$I$52,0),2)</f>
        <v>0</v>
      </c>
      <c r="L15" s="96" t="s">
        <v>219</v>
      </c>
      <c r="M15" s="153">
        <f>INDEX(Database!$I$18:$J$52,MATCH(L15,Database!$I$18:$I$52,0),2)</f>
        <v>0</v>
      </c>
      <c r="N15" s="96" t="s">
        <v>219</v>
      </c>
      <c r="O15" s="153">
        <f>INDEX(Database!$I$18:$J$52,MATCH(N15,Database!$I$18:$I$52,0),2)</f>
        <v>0</v>
      </c>
      <c r="Q15" s="197"/>
      <c r="R15" s="198"/>
      <c r="S15" s="197"/>
      <c r="T15" s="198"/>
      <c r="U15" s="197"/>
      <c r="V15" s="198"/>
      <c r="W15" s="208"/>
      <c r="X15" s="209"/>
      <c r="Y15" s="210"/>
      <c r="AA15" s="214"/>
    </row>
    <row r="16" spans="2:27" x14ac:dyDescent="0.25">
      <c r="B16" s="181"/>
      <c r="C16" s="182"/>
      <c r="D16" s="96" t="s">
        <v>219</v>
      </c>
      <c r="E16" s="153">
        <f>INDEX(Database!$I$18:$J$52,MATCH(D16,Database!$I$18:$I$52,0),2)</f>
        <v>0</v>
      </c>
      <c r="F16" s="96" t="s">
        <v>219</v>
      </c>
      <c r="G16" s="153">
        <f>INDEX(Database!$I$18:$J$52,MATCH(F16,Database!$I$18:$I$52,0),2)</f>
        <v>0</v>
      </c>
      <c r="H16" s="96" t="s">
        <v>219</v>
      </c>
      <c r="I16" s="153">
        <f>INDEX(Database!$I$18:$J$52,MATCH(H16,Database!$I$18:$I$52,0),2)</f>
        <v>0</v>
      </c>
      <c r="J16" s="96" t="s">
        <v>219</v>
      </c>
      <c r="K16" s="153">
        <f>INDEX(Database!$I$18:$J$52,MATCH(J16,Database!$I$18:$I$52,0),2)</f>
        <v>0</v>
      </c>
      <c r="L16" s="96" t="s">
        <v>219</v>
      </c>
      <c r="M16" s="153">
        <f>INDEX(Database!$I$18:$J$52,MATCH(L16,Database!$I$18:$I$52,0),2)</f>
        <v>0</v>
      </c>
      <c r="N16" s="96" t="s">
        <v>219</v>
      </c>
      <c r="O16" s="153">
        <f>INDEX(Database!$I$18:$J$52,MATCH(N16,Database!$I$18:$I$52,0),2)</f>
        <v>0</v>
      </c>
      <c r="Q16" s="197"/>
      <c r="R16" s="198"/>
      <c r="S16" s="197"/>
      <c r="T16" s="198"/>
      <c r="U16" s="197"/>
      <c r="V16" s="198"/>
      <c r="W16" s="208"/>
      <c r="X16" s="209"/>
      <c r="Y16" s="210"/>
      <c r="AA16" s="214"/>
    </row>
    <row r="17" spans="1:27" x14ac:dyDescent="0.25">
      <c r="B17" s="181"/>
      <c r="C17" s="182"/>
      <c r="D17" s="96" t="s">
        <v>219</v>
      </c>
      <c r="E17" s="153">
        <f>INDEX(Database!$I$18:$J$52,MATCH(D17,Database!$I$18:$I$52,0),2)</f>
        <v>0</v>
      </c>
      <c r="F17" s="96" t="s">
        <v>219</v>
      </c>
      <c r="G17" s="153">
        <f>INDEX(Database!$I$18:$J$52,MATCH(F17,Database!$I$18:$I$52,0),2)</f>
        <v>0</v>
      </c>
      <c r="H17" s="96" t="s">
        <v>219</v>
      </c>
      <c r="I17" s="153">
        <f>INDEX(Database!$I$18:$J$52,MATCH(H17,Database!$I$18:$I$52,0),2)</f>
        <v>0</v>
      </c>
      <c r="J17" s="96" t="s">
        <v>219</v>
      </c>
      <c r="K17" s="153">
        <f>INDEX(Database!$I$18:$J$52,MATCH(J17,Database!$I$18:$I$52,0),2)</f>
        <v>0</v>
      </c>
      <c r="L17" s="96" t="s">
        <v>219</v>
      </c>
      <c r="M17" s="153">
        <f>INDEX(Database!$I$18:$J$52,MATCH(L17,Database!$I$18:$I$52,0),2)</f>
        <v>0</v>
      </c>
      <c r="N17" s="96" t="s">
        <v>219</v>
      </c>
      <c r="O17" s="153">
        <f>INDEX(Database!$I$18:$J$52,MATCH(N17,Database!$I$18:$I$52,0),2)</f>
        <v>0</v>
      </c>
      <c r="Q17" s="197"/>
      <c r="R17" s="198"/>
      <c r="S17" s="197"/>
      <c r="T17" s="198"/>
      <c r="U17" s="197"/>
      <c r="V17" s="198"/>
      <c r="W17" s="208"/>
      <c r="X17" s="209"/>
      <c r="Y17" s="210"/>
      <c r="AA17" s="214"/>
    </row>
    <row r="18" spans="1:27" x14ac:dyDescent="0.25">
      <c r="B18" s="181"/>
      <c r="C18" s="182"/>
      <c r="D18" s="96" t="s">
        <v>219</v>
      </c>
      <c r="E18" s="153">
        <f>INDEX(Database!$I$18:$J$52,MATCH(D18,Database!$I$18:$I$52,0),2)</f>
        <v>0</v>
      </c>
      <c r="F18" s="96" t="s">
        <v>219</v>
      </c>
      <c r="G18" s="153">
        <f>INDEX(Database!$I$18:$J$52,MATCH(F18,Database!$I$18:$I$52,0),2)</f>
        <v>0</v>
      </c>
      <c r="H18" s="96" t="s">
        <v>219</v>
      </c>
      <c r="I18" s="153">
        <f>INDEX(Database!$I$18:$J$52,MATCH(H18,Database!$I$18:$I$52,0),2)</f>
        <v>0</v>
      </c>
      <c r="J18" s="96" t="s">
        <v>219</v>
      </c>
      <c r="K18" s="153">
        <f>INDEX(Database!$I$18:$J$52,MATCH(J18,Database!$I$18:$I$52,0),2)</f>
        <v>0</v>
      </c>
      <c r="L18" s="96" t="s">
        <v>219</v>
      </c>
      <c r="M18" s="153">
        <f>INDEX(Database!$I$18:$J$52,MATCH(L18,Database!$I$18:$I$52,0),2)</f>
        <v>0</v>
      </c>
      <c r="N18" s="96" t="s">
        <v>219</v>
      </c>
      <c r="O18" s="153">
        <f>INDEX(Database!$I$18:$J$52,MATCH(N18,Database!$I$18:$I$52,0),2)</f>
        <v>0</v>
      </c>
      <c r="Q18" s="197"/>
      <c r="R18" s="198"/>
      <c r="S18" s="197"/>
      <c r="T18" s="198"/>
      <c r="U18" s="197"/>
      <c r="V18" s="198"/>
      <c r="W18" s="208"/>
      <c r="X18" s="209"/>
      <c r="Y18" s="210"/>
      <c r="AA18" s="214"/>
    </row>
    <row r="19" spans="1:27" ht="13" thickBot="1" x14ac:dyDescent="0.3">
      <c r="B19" s="183"/>
      <c r="C19" s="184"/>
      <c r="D19" s="97" t="s">
        <v>219</v>
      </c>
      <c r="E19" s="154">
        <f>INDEX(Database!$I$18:$J$52,MATCH(D19,Database!$I$18:$I$52,0),2)</f>
        <v>0</v>
      </c>
      <c r="F19" s="97" t="s">
        <v>219</v>
      </c>
      <c r="G19" s="154">
        <f>INDEX(Database!$I$18:$J$52,MATCH(F19,Database!$I$18:$I$52,0),2)</f>
        <v>0</v>
      </c>
      <c r="H19" s="97" t="s">
        <v>219</v>
      </c>
      <c r="I19" s="154">
        <f>INDEX(Database!$I$18:$J$52,MATCH(H19,Database!$I$18:$I$52,0),2)</f>
        <v>0</v>
      </c>
      <c r="J19" s="97" t="s">
        <v>219</v>
      </c>
      <c r="K19" s="154">
        <f>INDEX(Database!$I$18:$J$52,MATCH(J19,Database!$I$18:$I$52,0),2)</f>
        <v>0</v>
      </c>
      <c r="L19" s="97" t="s">
        <v>219</v>
      </c>
      <c r="M19" s="154">
        <f>INDEX(Database!$I$18:$J$52,MATCH(L19,Database!$I$18:$I$52,0),2)</f>
        <v>0</v>
      </c>
      <c r="N19" s="97" t="s">
        <v>219</v>
      </c>
      <c r="O19" s="154">
        <f>INDEX(Database!$I$18:$J$52,MATCH(N19,Database!$I$18:$I$52,0),2)</f>
        <v>0</v>
      </c>
      <c r="Q19" s="199"/>
      <c r="R19" s="200"/>
      <c r="S19" s="199"/>
      <c r="T19" s="200"/>
      <c r="U19" s="199"/>
      <c r="V19" s="200"/>
      <c r="W19" s="211"/>
      <c r="X19" s="212"/>
      <c r="Y19" s="213"/>
      <c r="AA19" s="214"/>
    </row>
    <row r="20" spans="1:27" ht="13" thickBot="1" x14ac:dyDescent="0.3">
      <c r="B20" s="77"/>
      <c r="C20" s="95"/>
      <c r="D20" s="82" t="str">
        <f>IF(ISNA(INDEX(Stats!$B$5:$C$70,MATCH(D5,Stats!$B$5:$B$70,0),2)),"",INDEX(Stats!$B$5:$C$70,MATCH(D5,Stats!$B$5:$B$70,0),2))</f>
        <v/>
      </c>
      <c r="E20" s="87">
        <f>IF(D5=Database!$B$17,0,MAX(1,COUNTIF(Database!$B$18:$B$20,D5)*2+COUNTIF(Database!$B$21:$B$26,D5)*4+SUM(E8:E19)))</f>
        <v>0</v>
      </c>
      <c r="F20" s="82" t="str">
        <f>IF(ISNA(INDEX(Stats!$B$5:$C$70,MATCH(F5,Stats!$B$5:$B$70,0),2)),"",INDEX(Stats!$B$5:$C$70,MATCH(F5,Stats!$B$5:$B$70,0),2))</f>
        <v/>
      </c>
      <c r="G20" s="87">
        <f>IF(F5=Database!$B$17,0,MAX(1,COUNTIF(Database!$B$18:$B$20,F5)*2+COUNTIF(Database!$B$21:$B$26,F5)*4+SUM(G8:G19)))</f>
        <v>0</v>
      </c>
      <c r="H20" s="82" t="str">
        <f>IF(ISNA(INDEX(Stats!$B$5:$C$70,MATCH(H5,Stats!$B$5:$B$70,0),2)),"",INDEX(Stats!$B$5:$C$70,MATCH(H5,Stats!$B$5:$B$70,0),2))</f>
        <v/>
      </c>
      <c r="I20" s="87">
        <f>IF(H5=Database!$B$17,0,MAX(1,COUNTIF(Database!$B$18:$B$20,H5)*2+COUNTIF(Database!$B$21:$B$26,H5)*4+SUM(I8:I19)))</f>
        <v>0</v>
      </c>
      <c r="J20" s="82" t="str">
        <f>IF(ISNA(INDEX(Stats!$B$5:$C$70,MATCH(J5,Stats!$B$5:$B$70,0),2)),"",INDEX(Stats!$B$5:$C$70,MATCH(J5,Stats!$B$5:$B$70,0),2))</f>
        <v/>
      </c>
      <c r="K20" s="87">
        <f>IF(J5=Database!$B$17,0,MAX(1,COUNTIF(Database!$B$18:$B$20,J5)*2+COUNTIF(Database!$B$21:$B$26,J5)*4+SUM(K8:K19)))</f>
        <v>0</v>
      </c>
      <c r="L20" s="82" t="str">
        <f>IF(ISNA(INDEX(Stats!$B$5:$C$70,MATCH(L5,Stats!$B$5:$B$70,0),2)),"",INDEX(Stats!$B$5:$C$70,MATCH(L5,Stats!$B$5:$B$70,0),2))</f>
        <v/>
      </c>
      <c r="M20" s="87">
        <f>IF(L5=Database!$B$17,0,MAX(1,COUNTIF(Database!$B$18:$B$20,L5)*2+COUNTIF(Database!$B$21:$B$26,L5)*4+SUM(M8:M19)))</f>
        <v>0</v>
      </c>
      <c r="N20" s="82" t="str">
        <f>IF(ISNA(INDEX(Stats!$B$5:$C$70,MATCH(N5,Stats!$B$5:$B$70,0),2)),"",INDEX(Stats!$B$5:$C$70,MATCH(N5,Stats!$B$5:$B$70,0),2))</f>
        <v/>
      </c>
      <c r="O20" s="87">
        <f>IF(N5=Database!$B$17,0,MAX(1,COUNTIF(Database!$B$18:$B$20,N5)*2+COUNTIF(Database!$B$21:$B$26,N5)*4+SUM(O8:O19)))</f>
        <v>0</v>
      </c>
      <c r="W20" s="129"/>
      <c r="X20" s="129"/>
      <c r="Y20" s="129"/>
      <c r="AA20" s="214"/>
    </row>
    <row r="21" spans="1:27" ht="13.5" thickBot="1" x14ac:dyDescent="0.35">
      <c r="A21" s="15"/>
      <c r="B21" s="17"/>
      <c r="C21" s="88"/>
      <c r="D21" s="18"/>
      <c r="E21" s="88"/>
      <c r="F21" s="18"/>
      <c r="G21" s="88"/>
      <c r="H21" s="18"/>
      <c r="I21" s="88"/>
      <c r="J21" s="18"/>
      <c r="K21" s="88"/>
      <c r="L21" s="18"/>
      <c r="M21" s="88"/>
      <c r="N21" s="18"/>
      <c r="O21" s="88"/>
      <c r="W21" s="129"/>
      <c r="X21" s="129"/>
      <c r="Y21" s="129"/>
      <c r="AA21" s="214"/>
    </row>
    <row r="22" spans="1:27" ht="13.5" thickBot="1" x14ac:dyDescent="0.35">
      <c r="B22" s="185" t="s">
        <v>173</v>
      </c>
      <c r="C22" s="186"/>
      <c r="D22" s="186"/>
      <c r="E22" s="186"/>
      <c r="F22" s="186"/>
      <c r="G22" s="186"/>
      <c r="H22" s="186"/>
      <c r="I22" s="186"/>
      <c r="J22" s="186"/>
      <c r="K22" s="186"/>
      <c r="L22" s="186"/>
      <c r="M22" s="186"/>
      <c r="N22" s="186"/>
      <c r="O22" s="187"/>
      <c r="Q22" s="194" t="s">
        <v>222</v>
      </c>
      <c r="R22" s="195"/>
      <c r="S22" s="195"/>
      <c r="T22" s="195"/>
      <c r="U22" s="195"/>
      <c r="V22" s="196"/>
      <c r="W22" s="171" t="s">
        <v>227</v>
      </c>
      <c r="X22" s="207"/>
      <c r="Y22" s="172"/>
      <c r="AA22" s="214"/>
    </row>
    <row r="23" spans="1:27" ht="12.75" customHeight="1" x14ac:dyDescent="0.3">
      <c r="B23" s="103" t="s">
        <v>183</v>
      </c>
      <c r="C23" s="92">
        <f>E38+G38+I38+K38+M38+O38</f>
        <v>0</v>
      </c>
      <c r="D23" s="188" t="s">
        <v>174</v>
      </c>
      <c r="E23" s="189"/>
      <c r="F23" s="188" t="s">
        <v>174</v>
      </c>
      <c r="G23" s="189"/>
      <c r="H23" s="188" t="s">
        <v>174</v>
      </c>
      <c r="I23" s="189"/>
      <c r="J23" s="188" t="s">
        <v>174</v>
      </c>
      <c r="K23" s="189"/>
      <c r="L23" s="188" t="s">
        <v>174</v>
      </c>
      <c r="M23" s="189"/>
      <c r="N23" s="188" t="s">
        <v>174</v>
      </c>
      <c r="O23" s="189"/>
      <c r="Q23" s="201" t="str">
        <f>IF(B22&lt;&gt;"Name of Power",_xlfn.CONCAT(B22,"        [",C29,"]"),"")</f>
        <v/>
      </c>
      <c r="R23" s="202"/>
      <c r="S23" s="202"/>
      <c r="T23" s="202"/>
      <c r="U23" s="202"/>
      <c r="V23" s="203"/>
      <c r="W23" s="208" t="str">
        <f>_xlfn.TEXTJOIN(CHAR(10),TRUE,Q23,Q24,S24,U24,Q31,S31,U31)</f>
        <v/>
      </c>
      <c r="X23" s="209"/>
      <c r="Y23" s="210"/>
      <c r="AA23" s="214"/>
    </row>
    <row r="24" spans="1:27" ht="13" customHeight="1" thickBot="1" x14ac:dyDescent="0.3">
      <c r="B24" s="99" t="s">
        <v>186</v>
      </c>
      <c r="C24" s="93">
        <f>SUM(C26,C27*2,C28*4)*C23+IF(ISNUMBER(D38),D38*SUM(E26:E37),0)</f>
        <v>0</v>
      </c>
      <c r="D24" s="190" t="str">
        <f>IF(D23=Database!$B$18,Database!$D$18,IF(D23=Database!$B$19,Database!$D$22,IF(D23=Database!$B$20,Database!$D$19,"")))</f>
        <v/>
      </c>
      <c r="E24" s="191"/>
      <c r="F24" s="190" t="str">
        <f>IF(F23=Database!$B$18,Database!$D$18,IF(F23=Database!$B$19,Database!$D$22,IF(F23=Database!$B$20,Database!$D$19,"")))</f>
        <v/>
      </c>
      <c r="G24" s="191"/>
      <c r="H24" s="190" t="str">
        <f>IF(H23=Database!$B$18,Database!$D$18,IF(H23=Database!$B$19,Database!$D$22,IF(H23=Database!$B$20,Database!$D$19,"")))</f>
        <v/>
      </c>
      <c r="I24" s="191"/>
      <c r="J24" s="190" t="str">
        <f>IF(J23=Database!$B$18,Database!$D$18,IF(J23=Database!$B$19,Database!$D$22,IF(J23=Database!$B$20,Database!$D$19,"")))</f>
        <v/>
      </c>
      <c r="K24" s="191"/>
      <c r="L24" s="190" t="str">
        <f>IF(L23=Database!$B$18,Database!$D$18,IF(L23=Database!$B$19,Database!$D$22,IF(L23=Database!$B$20,Database!$D$19,"")))</f>
        <v/>
      </c>
      <c r="M24" s="191"/>
      <c r="N24" s="190" t="str">
        <f>IF(N23=Database!$B$18,Database!$D$18,IF(N23=Database!$B$19,Database!$D$22,IF(N23=Database!$B$20,Database!$D$19,"")))</f>
        <v/>
      </c>
      <c r="O24" s="191"/>
      <c r="Q24" s="197" t="str">
        <f>IF(B22="Name of Power","",_xlfn.CONCAT(IF(D23&lt;&gt;Database!$B$17,_xlfn.CONCAT("    ",D23,"        [",C23,"/",C23*2,"/",C23*4,"]",IF(D26&lt;&gt;Database!$F$18,_xlfn.CONCAT(CHAR(10),"    *  ",D26),""),IF(D27&lt;&gt;Database!$F$18,_xlfn.CONCAT(CHAR(10),"    *  ",D27),""),IF(D28&lt;&gt;Database!$F$18,_xlfn.CONCAT(CHAR(10),"    *  ",D28),""),IF(D29&lt;&gt;Database!$F$18,_xlfn.CONCAT(CHAR(10),"    *  ",D29),""),IF(D30&lt;&gt;Database!$F$18,_xlfn.CONCAT(CHAR(10),"    *  ",D30),""),IF(D31&lt;&gt;Database!$F$18,_xlfn.CONCAT(CHAR(10),"    *  ",D31),""),IF(D32&lt;&gt;Database!$I$18,_xlfn.CONCAT(CHAR(10),"    *  ",D32),""),IF(D33&lt;&gt;Database!$I$18,_xlfn.CONCAT(CHAR(10),"    *  ",D33),""),IF(D34&lt;&gt;Database!$I$18,_xlfn.CONCAT(CHAR(10),"    *  ",D34),""),IF(D35&lt;&gt;Database!$I$18,_xlfn.CONCAT(CHAR(10),"    *  ",D35),""),IF(D36&lt;&gt;Database!$I$18,_xlfn.CONCAT(CHAR(10),"    *  ",D36),""),IF(D37&lt;&gt;Database!$I$18,_xlfn.CONCAT(CHAR(10),"    *  ",D37),"")),"")))</f>
        <v/>
      </c>
      <c r="R24" s="198"/>
      <c r="S24" s="197" t="str">
        <f>IF(D22="Name of Power","",_xlfn.CONCAT(IF(F23&lt;&gt;Database!$B$17,_xlfn.CONCAT("    ",F23,IF(F26&lt;&gt;Database!$F$18,_xlfn.CONCAT(CHAR(10),"    *  ",F26),""),IF(F27&lt;&gt;Database!$F$18,_xlfn.CONCAT(CHAR(10),"    *  ",F27),""),IF(F28&lt;&gt;Database!$F$18,_xlfn.CONCAT(CHAR(10),"    *  ",F28),""),IF(F29&lt;&gt;Database!$F$18,_xlfn.CONCAT(CHAR(10),"    *  ",F29),""),IF(F30&lt;&gt;Database!$F$18,_xlfn.CONCAT(CHAR(10),"    *  ",F30),""),IF(F31&lt;&gt;Database!$F$18,_xlfn.CONCAT(CHAR(10),"    *  ",F31),""),IF(F32&lt;&gt;Database!$I$18,_xlfn.CONCAT(CHAR(10),"    *  ",F32),""),IF(F33&lt;&gt;Database!$I$18,_xlfn.CONCAT(CHAR(10),"    *  ",F33),""),IF(F34&lt;&gt;Database!$I$18,_xlfn.CONCAT(CHAR(10),"    *  ",F34),""),IF(F35&lt;&gt;Database!$I$18,_xlfn.CONCAT(CHAR(10),"    *  ",F35),""),IF(F36&lt;&gt;Database!$I$18,_xlfn.CONCAT(CHAR(10),"    *  ",F36),""),IF(F37&lt;&gt;Database!$I$18,_xlfn.CONCAT(CHAR(10),"    *  ",F37),"")),"")))</f>
        <v/>
      </c>
      <c r="T24" s="198"/>
      <c r="U24" s="197" t="str">
        <f>IF(F22="Name of Power","",_xlfn.CONCAT(IF(H23&lt;&gt;Database!$B$17,_xlfn.CONCAT("    ",H23,IF(H26&lt;&gt;Database!$F$18,_xlfn.CONCAT(CHAR(10),"    *  ",H26),""),IF(H27&lt;&gt;Database!$F$18,_xlfn.CONCAT(CHAR(10),"    *  ",H27),""),IF(H28&lt;&gt;Database!$F$18,_xlfn.CONCAT(CHAR(10),"    *  ",H28),""),IF(H29&lt;&gt;Database!$F$18,_xlfn.CONCAT(CHAR(10),"    *  ",H29),""),IF(H30&lt;&gt;Database!$F$18,_xlfn.CONCAT(CHAR(10),"    *  ",H30),""),IF(H31&lt;&gt;Database!$F$18,_xlfn.CONCAT(CHAR(10),"    *  ",H31),""),IF(H32&lt;&gt;Database!$I$18,_xlfn.CONCAT(CHAR(10),"    *  ",H32),""),IF(H33&lt;&gt;Database!$I$18,_xlfn.CONCAT(CHAR(10),"    *  ",H33),""),IF(H34&lt;&gt;Database!$I$18,_xlfn.CONCAT(CHAR(10),"    *  ",H34),""),IF(H35&lt;&gt;Database!$I$18,_xlfn.CONCAT(CHAR(10),"    *  ",H35),""),IF(H36&lt;&gt;Database!$I$18,_xlfn.CONCAT(CHAR(10),"    *  ",H36),""),IF(H37&lt;&gt;Database!$I$18,_xlfn.CONCAT(CHAR(10),"    *  ",H37),"")),"")))</f>
        <v/>
      </c>
      <c r="V24" s="198"/>
      <c r="W24" s="208"/>
      <c r="X24" s="209"/>
      <c r="Y24" s="210"/>
      <c r="AA24" s="214"/>
    </row>
    <row r="25" spans="1:27" ht="13.5" thickBot="1" x14ac:dyDescent="0.35">
      <c r="B25" s="104"/>
      <c r="C25" s="105"/>
      <c r="D25" s="204" t="s">
        <v>187</v>
      </c>
      <c r="E25" s="205"/>
      <c r="F25" s="205"/>
      <c r="G25" s="205"/>
      <c r="H25" s="205"/>
      <c r="I25" s="205"/>
      <c r="J25" s="205"/>
      <c r="K25" s="205"/>
      <c r="L25" s="205"/>
      <c r="M25" s="205"/>
      <c r="N25" s="206"/>
      <c r="O25" s="106"/>
      <c r="Q25" s="197"/>
      <c r="R25" s="198"/>
      <c r="S25" s="197"/>
      <c r="T25" s="198"/>
      <c r="U25" s="197"/>
      <c r="V25" s="198"/>
      <c r="W25" s="208"/>
      <c r="X25" s="209"/>
      <c r="Y25" s="210"/>
      <c r="AA25" s="214"/>
    </row>
    <row r="26" spans="1:27" x14ac:dyDescent="0.25">
      <c r="B26" s="103" t="s">
        <v>184</v>
      </c>
      <c r="C26" s="107">
        <v>0</v>
      </c>
      <c r="D26" s="96" t="s">
        <v>218</v>
      </c>
      <c r="E26" s="152">
        <f>INDEX(Database!$F$18:$G$56,MATCH(D26,Database!$F$18:$F$56,0),2)</f>
        <v>0</v>
      </c>
      <c r="F26" s="150" t="s">
        <v>218</v>
      </c>
      <c r="G26" s="152">
        <f>INDEX(Database!$F$18:$G$56,MATCH(F26,Database!$F$18:$F$56,0),2)</f>
        <v>0</v>
      </c>
      <c r="H26" s="149" t="s">
        <v>218</v>
      </c>
      <c r="I26" s="152">
        <f>INDEX(Database!$F$18:$G$56,MATCH(H26,Database!$F$18:$F$56,0),2)</f>
        <v>0</v>
      </c>
      <c r="J26" s="149" t="s">
        <v>218</v>
      </c>
      <c r="K26" s="152">
        <f>INDEX(Database!$F$18:$G$56,MATCH(J26,Database!$F$18:$F$56,0),2)</f>
        <v>0</v>
      </c>
      <c r="L26" s="149" t="s">
        <v>218</v>
      </c>
      <c r="M26" s="152">
        <f>INDEX(Database!$F$18:$G$56,MATCH(L26,Database!$F$18:$F$56,0),2)</f>
        <v>0</v>
      </c>
      <c r="N26" s="149" t="s">
        <v>218</v>
      </c>
      <c r="O26" s="152">
        <f>INDEX(Database!$F$18:$G$56,MATCH(N26,Database!$F$18:$F$56,0),2)</f>
        <v>0</v>
      </c>
      <c r="Q26" s="197"/>
      <c r="R26" s="198"/>
      <c r="S26" s="197"/>
      <c r="T26" s="198"/>
      <c r="U26" s="197"/>
      <c r="V26" s="198"/>
      <c r="W26" s="208"/>
      <c r="X26" s="209"/>
      <c r="Y26" s="210"/>
      <c r="AA26" s="214"/>
    </row>
    <row r="27" spans="1:27" x14ac:dyDescent="0.25">
      <c r="B27" s="100" t="s">
        <v>8</v>
      </c>
      <c r="C27" s="101">
        <v>0</v>
      </c>
      <c r="D27" s="96" t="s">
        <v>218</v>
      </c>
      <c r="E27" s="153">
        <f>INDEX(Database!$F$18:$G$56,MATCH(D27,Database!$F$18:$F$56,0),2)</f>
        <v>0</v>
      </c>
      <c r="F27" s="150" t="s">
        <v>218</v>
      </c>
      <c r="G27" s="153">
        <f>INDEX(Database!$F$18:$G$56,MATCH(F27,Database!$F$18:$F$56,0),2)</f>
        <v>0</v>
      </c>
      <c r="H27" s="150" t="s">
        <v>218</v>
      </c>
      <c r="I27" s="153">
        <f>INDEX(Database!$F$18:$G$56,MATCH(H27,Database!$F$18:$F$56,0),2)</f>
        <v>0</v>
      </c>
      <c r="J27" s="150" t="s">
        <v>218</v>
      </c>
      <c r="K27" s="153">
        <f>INDEX(Database!$F$18:$G$56,MATCH(J27,Database!$F$18:$F$56,0),2)</f>
        <v>0</v>
      </c>
      <c r="L27" s="150" t="s">
        <v>218</v>
      </c>
      <c r="M27" s="153">
        <f>INDEX(Database!$F$18:$G$56,MATCH(L27,Database!$F$18:$F$56,0),2)</f>
        <v>0</v>
      </c>
      <c r="N27" s="150" t="s">
        <v>218</v>
      </c>
      <c r="O27" s="153">
        <f>INDEX(Database!$F$18:$G$56,MATCH(N27,Database!$F$18:$F$56,0),2)</f>
        <v>0</v>
      </c>
      <c r="Q27" s="197"/>
      <c r="R27" s="198"/>
      <c r="S27" s="197"/>
      <c r="T27" s="198"/>
      <c r="U27" s="197"/>
      <c r="V27" s="198"/>
      <c r="W27" s="208"/>
      <c r="X27" s="209"/>
      <c r="Y27" s="210"/>
      <c r="AA27" s="214"/>
    </row>
    <row r="28" spans="1:27" ht="13" thickBot="1" x14ac:dyDescent="0.3">
      <c r="B28" s="100" t="s">
        <v>7</v>
      </c>
      <c r="C28" s="102">
        <v>0</v>
      </c>
      <c r="D28" s="96" t="s">
        <v>218</v>
      </c>
      <c r="E28" s="153">
        <f>INDEX(Database!$F$18:$G$56,MATCH(D28,Database!$F$18:$F$56,0),2)</f>
        <v>0</v>
      </c>
      <c r="F28" s="150" t="s">
        <v>218</v>
      </c>
      <c r="G28" s="153">
        <f>INDEX(Database!$F$18:$G$56,MATCH(F28,Database!$F$18:$F$56,0),2)</f>
        <v>0</v>
      </c>
      <c r="H28" s="150" t="s">
        <v>218</v>
      </c>
      <c r="I28" s="153">
        <f>INDEX(Database!$F$18:$G$56,MATCH(H28,Database!$F$18:$F$56,0),2)</f>
        <v>0</v>
      </c>
      <c r="J28" s="150" t="s">
        <v>218</v>
      </c>
      <c r="K28" s="153">
        <f>INDEX(Database!$F$18:$G$56,MATCH(J28,Database!$F$18:$F$56,0),2)</f>
        <v>0</v>
      </c>
      <c r="L28" s="150" t="s">
        <v>218</v>
      </c>
      <c r="M28" s="153">
        <f>INDEX(Database!$F$18:$G$56,MATCH(L28,Database!$F$18:$F$56,0),2)</f>
        <v>0</v>
      </c>
      <c r="N28" s="150" t="s">
        <v>218</v>
      </c>
      <c r="O28" s="153">
        <f>INDEX(Database!$F$18:$G$56,MATCH(N28,Database!$F$18:$F$56,0),2)</f>
        <v>0</v>
      </c>
      <c r="Q28" s="197"/>
      <c r="R28" s="198"/>
      <c r="S28" s="197"/>
      <c r="T28" s="198"/>
      <c r="U28" s="197"/>
      <c r="V28" s="198"/>
      <c r="W28" s="208"/>
      <c r="X28" s="209"/>
      <c r="Y28" s="210"/>
      <c r="AA28" s="214"/>
    </row>
    <row r="29" spans="1:27" ht="13" thickBot="1" x14ac:dyDescent="0.3">
      <c r="B29" s="99" t="s">
        <v>185</v>
      </c>
      <c r="C29" s="94" t="str">
        <f>CONCATENATE(IF(AND(C26&gt;0,C26&lt;&gt;""),CONCATENATE(C26,"D"),""),IF(AND(C26&gt;0,C26&lt;&gt;"",C27&gt;0,C27&lt;&gt;""),", ",""),IF(AND(C27&gt;0,C27&lt;&gt;""),CONCATENATE(C27,"HD"),""),IF(AND(OR(AND(C26&gt;0,C26&lt;&gt;""),AND(C27&gt;0,C27&lt;&gt;"")),C28&gt;0,C28&lt;&gt;""),", ",""),IF(AND(C28&gt;0,C28&lt;&gt;""),CONCATENATE(C28,"WD"),""))</f>
        <v/>
      </c>
      <c r="D29" s="96" t="s">
        <v>218</v>
      </c>
      <c r="E29" s="153">
        <f>INDEX(Database!$F$18:$G$56,MATCH(D29,Database!$F$18:$F$56,0),2)</f>
        <v>0</v>
      </c>
      <c r="F29" s="150" t="s">
        <v>218</v>
      </c>
      <c r="G29" s="153">
        <f>INDEX(Database!$F$18:$G$56,MATCH(F29,Database!$F$18:$F$56,0),2)</f>
        <v>0</v>
      </c>
      <c r="H29" s="150" t="s">
        <v>218</v>
      </c>
      <c r="I29" s="153">
        <f>INDEX(Database!$F$18:$G$56,MATCH(H29,Database!$F$18:$F$56,0),2)</f>
        <v>0</v>
      </c>
      <c r="J29" s="150" t="s">
        <v>218</v>
      </c>
      <c r="K29" s="153">
        <f>INDEX(Database!$F$18:$G$56,MATCH(J29,Database!$F$18:$F$56,0),2)</f>
        <v>0</v>
      </c>
      <c r="L29" s="150" t="s">
        <v>218</v>
      </c>
      <c r="M29" s="153">
        <f>INDEX(Database!$F$18:$G$56,MATCH(L29,Database!$F$18:$F$56,0),2)</f>
        <v>0</v>
      </c>
      <c r="N29" s="150" t="s">
        <v>218</v>
      </c>
      <c r="O29" s="153">
        <f>INDEX(Database!$F$18:$G$56,MATCH(N29,Database!$F$18:$F$56,0),2)</f>
        <v>0</v>
      </c>
      <c r="Q29" s="197"/>
      <c r="R29" s="198"/>
      <c r="S29" s="197"/>
      <c r="T29" s="198"/>
      <c r="U29" s="197"/>
      <c r="V29" s="198"/>
      <c r="W29" s="208"/>
      <c r="X29" s="209"/>
      <c r="Y29" s="210"/>
      <c r="AA29" s="214"/>
    </row>
    <row r="30" spans="1:27" ht="12.5" customHeight="1" x14ac:dyDescent="0.25">
      <c r="B30" s="179" t="str">
        <f>Database!$I$14</f>
        <v>Enter Short Description of Power</v>
      </c>
      <c r="C30" s="180"/>
      <c r="D30" s="96" t="s">
        <v>218</v>
      </c>
      <c r="E30" s="153">
        <f>INDEX(Database!$F$18:$G$56,MATCH(D30,Database!$F$18:$F$56,0),2)</f>
        <v>0</v>
      </c>
      <c r="F30" s="150" t="s">
        <v>218</v>
      </c>
      <c r="G30" s="153">
        <f>INDEX(Database!$F$18:$G$56,MATCH(F30,Database!$F$18:$F$56,0),2)</f>
        <v>0</v>
      </c>
      <c r="H30" s="150" t="s">
        <v>218</v>
      </c>
      <c r="I30" s="153">
        <f>INDEX(Database!$F$18:$G$56,MATCH(H30,Database!$F$18:$F$56,0),2)</f>
        <v>0</v>
      </c>
      <c r="J30" s="150" t="s">
        <v>218</v>
      </c>
      <c r="K30" s="153">
        <f>INDEX(Database!$F$18:$G$56,MATCH(J30,Database!$F$18:$F$56,0),2)</f>
        <v>0</v>
      </c>
      <c r="L30" s="150" t="s">
        <v>218</v>
      </c>
      <c r="M30" s="153">
        <f>INDEX(Database!$F$18:$G$56,MATCH(L30,Database!$F$18:$F$56,0),2)</f>
        <v>0</v>
      </c>
      <c r="N30" s="150" t="s">
        <v>218</v>
      </c>
      <c r="O30" s="153">
        <f>INDEX(Database!$F$18:$G$56,MATCH(N30,Database!$F$18:$F$56,0),2)</f>
        <v>0</v>
      </c>
      <c r="Q30" s="197"/>
      <c r="R30" s="198"/>
      <c r="S30" s="197"/>
      <c r="T30" s="198"/>
      <c r="U30" s="197"/>
      <c r="V30" s="198"/>
      <c r="W30" s="208"/>
      <c r="X30" s="209"/>
      <c r="Y30" s="210"/>
      <c r="AA30" s="214"/>
    </row>
    <row r="31" spans="1:27" ht="12.5" customHeight="1" thickBot="1" x14ac:dyDescent="0.3">
      <c r="B31" s="181"/>
      <c r="C31" s="182"/>
      <c r="D31" s="97" t="s">
        <v>218</v>
      </c>
      <c r="E31" s="154">
        <f>INDEX(Database!$F$18:$G$56,MATCH(D31,Database!$F$18:$F$56,0),2)</f>
        <v>0</v>
      </c>
      <c r="F31" s="151" t="s">
        <v>218</v>
      </c>
      <c r="G31" s="154">
        <f>INDEX(Database!$F$18:$G$56,MATCH(F31,Database!$F$18:$F$56,0),2)</f>
        <v>0</v>
      </c>
      <c r="H31" s="151" t="s">
        <v>218</v>
      </c>
      <c r="I31" s="154">
        <f>INDEX(Database!$F$18:$G$56,MATCH(H31,Database!$F$18:$F$56,0),2)</f>
        <v>0</v>
      </c>
      <c r="J31" s="151" t="s">
        <v>218</v>
      </c>
      <c r="K31" s="154">
        <f>INDEX(Database!$F$18:$G$56,MATCH(J31,Database!$F$18:$F$56,0),2)</f>
        <v>0</v>
      </c>
      <c r="L31" s="151" t="s">
        <v>218</v>
      </c>
      <c r="M31" s="154">
        <f>INDEX(Database!$F$18:$G$56,MATCH(L31,Database!$F$18:$F$56,0),2)</f>
        <v>0</v>
      </c>
      <c r="N31" s="151" t="s">
        <v>218</v>
      </c>
      <c r="O31" s="154">
        <f>INDEX(Database!$F$18:$G$56,MATCH(N31,Database!$F$18:$F$56,0),2)</f>
        <v>0</v>
      </c>
      <c r="Q31" s="197" t="str">
        <f>IF(B22="Name of Power","",_xlfn.CONCAT(IF(J23&lt;&gt;Database!$B$17,_xlfn.CONCAT("    ",J23,IF(J26&lt;&gt;Database!$F$18,_xlfn.CONCAT(CHAR(10),"    *  ",J26),""),IF(J27&lt;&gt;Database!$F$18,_xlfn.CONCAT(CHAR(10),"    *  ",J27),""),IF(J28&lt;&gt;Database!$F$18,_xlfn.CONCAT(CHAR(10),"    *  ",J28),""),IF(J29&lt;&gt;Database!$F$18,_xlfn.CONCAT(CHAR(10),"    *  ",J29),""),IF(J30&lt;&gt;Database!$F$18,_xlfn.CONCAT(CHAR(10),"    *  ",J30),""),IF(J31&lt;&gt;Database!$F$18,_xlfn.CONCAT(CHAR(10),"    *  ",J31),""),IF(J32&lt;&gt;Database!$I$18,_xlfn.CONCAT(CHAR(10),"    *  ",J32),""),IF(J33&lt;&gt;Database!$I$18,_xlfn.CONCAT(CHAR(10),"    *  ",J33),""),IF(J34&lt;&gt;Database!$I$18,_xlfn.CONCAT(CHAR(10),"    *  ",J34),""),IF(J35&lt;&gt;Database!$I$18,_xlfn.CONCAT(CHAR(10),"    *  ",J35),""),IF(J36&lt;&gt;Database!$I$18,_xlfn.CONCAT(CHAR(10),"    *  ",J36),""),IF(J37&lt;&gt;Database!$I$18,_xlfn.CONCAT(CHAR(10),"    *  ",J37),"")),"")))</f>
        <v/>
      </c>
      <c r="R31" s="198"/>
      <c r="S31" s="197" t="str">
        <f>IF(D22="Name of Power","",_xlfn.CONCAT(IF(L23&lt;&gt;Database!$B$17,_xlfn.CONCAT("    ",L23,IF(L26&lt;&gt;Database!$F$18,_xlfn.CONCAT(CHAR(10),"    *  ",L26),""),IF(L27&lt;&gt;Database!$F$18,_xlfn.CONCAT(CHAR(10),"    *  ",L27),""),IF(L28&lt;&gt;Database!$F$18,_xlfn.CONCAT(CHAR(10),"    *  ",L28),""),IF(L29&lt;&gt;Database!$F$18,_xlfn.CONCAT(CHAR(10),"    *  ",L29),""),IF(L30&lt;&gt;Database!$F$18,_xlfn.CONCAT(CHAR(10),"    *  ",L30),""),IF(L31&lt;&gt;Database!$F$18,_xlfn.CONCAT(CHAR(10),"    *  ",L31),""),IF(L32&lt;&gt;Database!$I$18,_xlfn.CONCAT(CHAR(10),"    *  ",L32),""),IF(L33&lt;&gt;Database!$I$18,_xlfn.CONCAT(CHAR(10),"    *  ",L33),""),IF(L34&lt;&gt;Database!$I$18,_xlfn.CONCAT(CHAR(10),"    *  ",L34),""),IF(L35&lt;&gt;Database!$I$18,_xlfn.CONCAT(CHAR(10),"    *  ",L35),""),IF(L36&lt;&gt;Database!$I$18,_xlfn.CONCAT(CHAR(10),"    *  ",L36),""),IF(L37&lt;&gt;Database!$I$18,_xlfn.CONCAT(CHAR(10),"    *  ",L37),"")),"")))</f>
        <v/>
      </c>
      <c r="T31" s="198"/>
      <c r="U31" s="197" t="str">
        <f>IF(F22="Name of Power","",_xlfn.CONCAT(IF(N23&lt;&gt;Database!$B$17,_xlfn.CONCAT("    ",N23,IF(N26&lt;&gt;Database!$F$18,_xlfn.CONCAT(CHAR(10),"    *  ",N26),""),IF(N27&lt;&gt;Database!$F$18,_xlfn.CONCAT(CHAR(10),"    *  ",N27),""),IF(N28&lt;&gt;Database!$F$18,_xlfn.CONCAT(CHAR(10),"    *  ",N28),""),IF(N29&lt;&gt;Database!$F$18,_xlfn.CONCAT(CHAR(10),"    *  ",N29),""),IF(N30&lt;&gt;Database!$F$18,_xlfn.CONCAT(CHAR(10),"    *  ",N30),""),IF(N31&lt;&gt;Database!$F$18,_xlfn.CONCAT(CHAR(10),"    *  ",N31),""),IF(N32&lt;&gt;Database!$I$18,_xlfn.CONCAT(CHAR(10),"    *  ",N32),""),IF(N33&lt;&gt;Database!$I$18,_xlfn.CONCAT(CHAR(10),"    *  ",N33),""),IF(N34&lt;&gt;Database!$I$18,_xlfn.CONCAT(CHAR(10),"    *  ",N34),""),IF(N35&lt;&gt;Database!$I$18,_xlfn.CONCAT(CHAR(10),"    *  ",N35),""),IF(N36&lt;&gt;Database!$I$18,_xlfn.CONCAT(CHAR(10),"    *  ",N36),""),IF(N37&lt;&gt;Database!$I$18,_xlfn.CONCAT(CHAR(10),"    *  ",N37),"")),"")))</f>
        <v/>
      </c>
      <c r="V31" s="198"/>
      <c r="W31" s="208"/>
      <c r="X31" s="209"/>
      <c r="Y31" s="210"/>
      <c r="AA31" s="214"/>
    </row>
    <row r="32" spans="1:27" x14ac:dyDescent="0.25">
      <c r="B32" s="181"/>
      <c r="C32" s="182"/>
      <c r="D32" s="96" t="s">
        <v>219</v>
      </c>
      <c r="E32" s="155">
        <f>INDEX(Database!$I$18:$J$52,MATCH(D32,Database!$I$18:$I$52,0),2)</f>
        <v>0</v>
      </c>
      <c r="F32" s="96" t="s">
        <v>219</v>
      </c>
      <c r="G32" s="155">
        <f>INDEX(Database!$I$18:$J$52,MATCH(F32,Database!$I$18:$I$52,0),2)</f>
        <v>0</v>
      </c>
      <c r="H32" s="96" t="s">
        <v>219</v>
      </c>
      <c r="I32" s="155">
        <f>INDEX(Database!$I$18:$J$52,MATCH(H32,Database!$I$18:$I$52,0),2)</f>
        <v>0</v>
      </c>
      <c r="J32" s="96" t="s">
        <v>219</v>
      </c>
      <c r="K32" s="155">
        <f>INDEX(Database!$I$18:$J$52,MATCH(J32,Database!$I$18:$I$52,0),2)</f>
        <v>0</v>
      </c>
      <c r="L32" s="96" t="s">
        <v>219</v>
      </c>
      <c r="M32" s="155">
        <f>INDEX(Database!$I$18:$J$52,MATCH(L32,Database!$I$18:$I$52,0),2)</f>
        <v>0</v>
      </c>
      <c r="N32" s="96" t="s">
        <v>219</v>
      </c>
      <c r="O32" s="155">
        <f>INDEX(Database!$I$18:$J$52,MATCH(N32,Database!$I$18:$I$52,0),2)</f>
        <v>0</v>
      </c>
      <c r="Q32" s="197"/>
      <c r="R32" s="198"/>
      <c r="S32" s="197"/>
      <c r="T32" s="198"/>
      <c r="U32" s="197"/>
      <c r="V32" s="198"/>
      <c r="W32" s="208"/>
      <c r="X32" s="209"/>
      <c r="Y32" s="210"/>
      <c r="AA32" s="214"/>
    </row>
    <row r="33" spans="1:27" x14ac:dyDescent="0.25">
      <c r="B33" s="181"/>
      <c r="C33" s="182"/>
      <c r="D33" s="96" t="s">
        <v>219</v>
      </c>
      <c r="E33" s="153">
        <f>INDEX(Database!$I$18:$J$52,MATCH(D33,Database!$I$18:$I$52,0),2)</f>
        <v>0</v>
      </c>
      <c r="F33" s="96" t="s">
        <v>219</v>
      </c>
      <c r="G33" s="153">
        <f>INDEX(Database!$I$18:$J$52,MATCH(F33,Database!$I$18:$I$52,0),2)</f>
        <v>0</v>
      </c>
      <c r="H33" s="96" t="s">
        <v>219</v>
      </c>
      <c r="I33" s="153">
        <f>INDEX(Database!$I$18:$J$52,MATCH(H33,Database!$I$18:$I$52,0),2)</f>
        <v>0</v>
      </c>
      <c r="J33" s="96" t="s">
        <v>219</v>
      </c>
      <c r="K33" s="153">
        <f>INDEX(Database!$I$18:$J$52,MATCH(J33,Database!$I$18:$I$52,0),2)</f>
        <v>0</v>
      </c>
      <c r="L33" s="96" t="s">
        <v>219</v>
      </c>
      <c r="M33" s="153">
        <f>INDEX(Database!$I$18:$J$52,MATCH(L33,Database!$I$18:$I$52,0),2)</f>
        <v>0</v>
      </c>
      <c r="N33" s="96" t="s">
        <v>219</v>
      </c>
      <c r="O33" s="153">
        <f>INDEX(Database!$I$18:$J$52,MATCH(N33,Database!$I$18:$I$52,0),2)</f>
        <v>0</v>
      </c>
      <c r="Q33" s="197"/>
      <c r="R33" s="198"/>
      <c r="S33" s="197"/>
      <c r="T33" s="198"/>
      <c r="U33" s="197"/>
      <c r="V33" s="198"/>
      <c r="W33" s="208"/>
      <c r="X33" s="209"/>
      <c r="Y33" s="210"/>
      <c r="AA33" s="214"/>
    </row>
    <row r="34" spans="1:27" x14ac:dyDescent="0.25">
      <c r="B34" s="181"/>
      <c r="C34" s="182"/>
      <c r="D34" s="96" t="s">
        <v>219</v>
      </c>
      <c r="E34" s="153">
        <f>INDEX(Database!$I$18:$J$52,MATCH(D34,Database!$I$18:$I$52,0),2)</f>
        <v>0</v>
      </c>
      <c r="F34" s="96" t="s">
        <v>219</v>
      </c>
      <c r="G34" s="153">
        <f>INDEX(Database!$I$18:$J$52,MATCH(F34,Database!$I$18:$I$52,0),2)</f>
        <v>0</v>
      </c>
      <c r="H34" s="96" t="s">
        <v>219</v>
      </c>
      <c r="I34" s="153">
        <f>INDEX(Database!$I$18:$J$52,MATCH(H34,Database!$I$18:$I$52,0),2)</f>
        <v>0</v>
      </c>
      <c r="J34" s="96" t="s">
        <v>219</v>
      </c>
      <c r="K34" s="153">
        <f>INDEX(Database!$I$18:$J$52,MATCH(J34,Database!$I$18:$I$52,0),2)</f>
        <v>0</v>
      </c>
      <c r="L34" s="96" t="s">
        <v>219</v>
      </c>
      <c r="M34" s="153">
        <f>INDEX(Database!$I$18:$J$52,MATCH(L34,Database!$I$18:$I$52,0),2)</f>
        <v>0</v>
      </c>
      <c r="N34" s="96" t="s">
        <v>219</v>
      </c>
      <c r="O34" s="153">
        <f>INDEX(Database!$I$18:$J$52,MATCH(N34,Database!$I$18:$I$52,0),2)</f>
        <v>0</v>
      </c>
      <c r="Q34" s="197"/>
      <c r="R34" s="198"/>
      <c r="S34" s="197"/>
      <c r="T34" s="198"/>
      <c r="U34" s="197"/>
      <c r="V34" s="198"/>
      <c r="W34" s="208"/>
      <c r="X34" s="209"/>
      <c r="Y34" s="210"/>
      <c r="AA34" s="214"/>
    </row>
    <row r="35" spans="1:27" x14ac:dyDescent="0.25">
      <c r="B35" s="181"/>
      <c r="C35" s="182"/>
      <c r="D35" s="96" t="s">
        <v>219</v>
      </c>
      <c r="E35" s="153">
        <f>INDEX(Database!$I$18:$J$52,MATCH(D35,Database!$I$18:$I$52,0),2)</f>
        <v>0</v>
      </c>
      <c r="F35" s="96" t="s">
        <v>219</v>
      </c>
      <c r="G35" s="153">
        <f>INDEX(Database!$I$18:$J$52,MATCH(F35,Database!$I$18:$I$52,0),2)</f>
        <v>0</v>
      </c>
      <c r="H35" s="96" t="s">
        <v>219</v>
      </c>
      <c r="I35" s="153">
        <f>INDEX(Database!$I$18:$J$52,MATCH(H35,Database!$I$18:$I$52,0),2)</f>
        <v>0</v>
      </c>
      <c r="J35" s="96" t="s">
        <v>219</v>
      </c>
      <c r="K35" s="153">
        <f>INDEX(Database!$I$18:$J$52,MATCH(J35,Database!$I$18:$I$52,0),2)</f>
        <v>0</v>
      </c>
      <c r="L35" s="96" t="s">
        <v>219</v>
      </c>
      <c r="M35" s="153">
        <f>INDEX(Database!$I$18:$J$52,MATCH(L35,Database!$I$18:$I$52,0),2)</f>
        <v>0</v>
      </c>
      <c r="N35" s="96" t="s">
        <v>219</v>
      </c>
      <c r="O35" s="153">
        <f>INDEX(Database!$I$18:$J$52,MATCH(N35,Database!$I$18:$I$52,0),2)</f>
        <v>0</v>
      </c>
      <c r="Q35" s="197"/>
      <c r="R35" s="198"/>
      <c r="S35" s="197"/>
      <c r="T35" s="198"/>
      <c r="U35" s="197"/>
      <c r="V35" s="198"/>
      <c r="W35" s="208"/>
      <c r="X35" s="209"/>
      <c r="Y35" s="210"/>
      <c r="AA35" s="214"/>
    </row>
    <row r="36" spans="1:27" x14ac:dyDescent="0.25">
      <c r="B36" s="181"/>
      <c r="C36" s="182"/>
      <c r="D36" s="96" t="s">
        <v>219</v>
      </c>
      <c r="E36" s="153">
        <f>INDEX(Database!$I$18:$J$52,MATCH(D36,Database!$I$18:$I$52,0),2)</f>
        <v>0</v>
      </c>
      <c r="F36" s="96" t="s">
        <v>219</v>
      </c>
      <c r="G36" s="153">
        <f>INDEX(Database!$I$18:$J$52,MATCH(F36,Database!$I$18:$I$52,0),2)</f>
        <v>0</v>
      </c>
      <c r="H36" s="96" t="s">
        <v>219</v>
      </c>
      <c r="I36" s="153">
        <f>INDEX(Database!$I$18:$J$52,MATCH(H36,Database!$I$18:$I$52,0),2)</f>
        <v>0</v>
      </c>
      <c r="J36" s="96" t="s">
        <v>219</v>
      </c>
      <c r="K36" s="153">
        <f>INDEX(Database!$I$18:$J$52,MATCH(J36,Database!$I$18:$I$52,0),2)</f>
        <v>0</v>
      </c>
      <c r="L36" s="96" t="s">
        <v>219</v>
      </c>
      <c r="M36" s="153">
        <f>INDEX(Database!$I$18:$J$52,MATCH(L36,Database!$I$18:$I$52,0),2)</f>
        <v>0</v>
      </c>
      <c r="N36" s="96" t="s">
        <v>219</v>
      </c>
      <c r="O36" s="153">
        <f>INDEX(Database!$I$18:$J$52,MATCH(N36,Database!$I$18:$I$52,0),2)</f>
        <v>0</v>
      </c>
      <c r="Q36" s="197"/>
      <c r="R36" s="198"/>
      <c r="S36" s="197"/>
      <c r="T36" s="198"/>
      <c r="U36" s="197"/>
      <c r="V36" s="198"/>
      <c r="W36" s="208"/>
      <c r="X36" s="209"/>
      <c r="Y36" s="210"/>
      <c r="AA36" s="214"/>
    </row>
    <row r="37" spans="1:27" ht="13" thickBot="1" x14ac:dyDescent="0.3">
      <c r="B37" s="183"/>
      <c r="C37" s="184"/>
      <c r="D37" s="97" t="s">
        <v>219</v>
      </c>
      <c r="E37" s="154">
        <f>INDEX(Database!$I$18:$J$52,MATCH(D37,Database!$I$18:$I$52,0),2)</f>
        <v>0</v>
      </c>
      <c r="F37" s="97" t="s">
        <v>219</v>
      </c>
      <c r="G37" s="154">
        <f>INDEX(Database!$I$18:$J$52,MATCH(F37,Database!$I$18:$I$52,0),2)</f>
        <v>0</v>
      </c>
      <c r="H37" s="97" t="s">
        <v>219</v>
      </c>
      <c r="I37" s="154">
        <f>INDEX(Database!$I$18:$J$52,MATCH(H37,Database!$I$18:$I$52,0),2)</f>
        <v>0</v>
      </c>
      <c r="J37" s="97" t="s">
        <v>219</v>
      </c>
      <c r="K37" s="154">
        <f>INDEX(Database!$I$18:$J$52,MATCH(J37,Database!$I$18:$I$52,0),2)</f>
        <v>0</v>
      </c>
      <c r="L37" s="97" t="s">
        <v>219</v>
      </c>
      <c r="M37" s="154">
        <f>INDEX(Database!$I$18:$J$52,MATCH(L37,Database!$I$18:$I$52,0),2)</f>
        <v>0</v>
      </c>
      <c r="N37" s="97" t="s">
        <v>219</v>
      </c>
      <c r="O37" s="154">
        <f>INDEX(Database!$I$18:$J$52,MATCH(N37,Database!$I$18:$I$52,0),2)</f>
        <v>0</v>
      </c>
      <c r="Q37" s="199"/>
      <c r="R37" s="200"/>
      <c r="S37" s="199"/>
      <c r="T37" s="200"/>
      <c r="U37" s="199"/>
      <c r="V37" s="200"/>
      <c r="W37" s="211"/>
      <c r="X37" s="212"/>
      <c r="Y37" s="213"/>
      <c r="AA37" s="214"/>
    </row>
    <row r="38" spans="1:27" ht="13" thickBot="1" x14ac:dyDescent="0.3">
      <c r="B38" s="77"/>
      <c r="C38" s="95"/>
      <c r="D38" s="82" t="str">
        <f>IF(ISNA(INDEX(Stats!$B$5:$C$70,MATCH(D23,Stats!$B$5:$B$70,0),2)),"",INDEX(Stats!$B$5:$C$70,MATCH(D23,Stats!$B$5:$B$70,0),2))</f>
        <v/>
      </c>
      <c r="E38" s="87">
        <f>IF(D23=Database!$B$17,0,MAX(1,COUNTIF(Database!$B$18:$B$20,D23)*2+COUNTIF(Database!$B$21:$B$26,D23)*4+SUM(E26:E37)))</f>
        <v>0</v>
      </c>
      <c r="F38" s="82" t="str">
        <f>IF(ISNA(INDEX(Stats!$B$5:$C$70,MATCH(F23,Stats!$B$5:$B$70,0),2)),"",INDEX(Stats!$B$5:$C$70,MATCH(F23,Stats!$B$5:$B$70,0),2))</f>
        <v/>
      </c>
      <c r="G38" s="87">
        <f>IF(F23=Database!$B$17,0,MAX(1,COUNTIF(Database!$B$18:$B$20,F23)*2+COUNTIF(Database!$B$21:$B$26,F23)*4+SUM(G26:G37)))</f>
        <v>0</v>
      </c>
      <c r="H38" s="82" t="str">
        <f>IF(ISNA(INDEX(Stats!$B$5:$C$70,MATCH(H23,Stats!$B$5:$B$70,0),2)),"",INDEX(Stats!$B$5:$C$70,MATCH(H23,Stats!$B$5:$B$70,0),2))</f>
        <v/>
      </c>
      <c r="I38" s="87">
        <f>IF(H23=Database!$B$17,0,MAX(1,COUNTIF(Database!$B$18:$B$20,H23)*2+COUNTIF(Database!$B$21:$B$26,H23)*4+SUM(I26:I37)))</f>
        <v>0</v>
      </c>
      <c r="J38" s="82" t="str">
        <f>IF(ISNA(INDEX(Stats!$B$5:$C$70,MATCH(J23,Stats!$B$5:$B$70,0),2)),"",INDEX(Stats!$B$5:$C$70,MATCH(J23,Stats!$B$5:$B$70,0),2))</f>
        <v/>
      </c>
      <c r="K38" s="87">
        <f>IF(J23=Database!$B$17,0,MAX(1,COUNTIF(Database!$B$18:$B$20,J23)*2+COUNTIF(Database!$B$21:$B$26,J23)*4+SUM(K26:K37)))</f>
        <v>0</v>
      </c>
      <c r="L38" s="82" t="str">
        <f>IF(ISNA(INDEX(Stats!$B$5:$C$70,MATCH(L23,Stats!$B$5:$B$70,0),2)),"",INDEX(Stats!$B$5:$C$70,MATCH(L23,Stats!$B$5:$B$70,0),2))</f>
        <v/>
      </c>
      <c r="M38" s="87">
        <f>IF(L23=Database!$B$17,0,MAX(1,COUNTIF(Database!$B$18:$B$20,L23)*2+COUNTIF(Database!$B$21:$B$26,L23)*4+SUM(M26:M37)))</f>
        <v>0</v>
      </c>
      <c r="N38" s="82" t="str">
        <f>IF(ISNA(INDEX(Stats!$B$5:$C$70,MATCH(N23,Stats!$B$5:$B$70,0),2)),"",INDEX(Stats!$B$5:$C$70,MATCH(N23,Stats!$B$5:$B$70,0),2))</f>
        <v/>
      </c>
      <c r="O38" s="87">
        <f>IF(N23=Database!$B$17,0,MAX(1,COUNTIF(Database!$B$18:$B$20,N23)*2+COUNTIF(Database!$B$21:$B$26,N23)*4+SUM(O26:O37)))</f>
        <v>0</v>
      </c>
      <c r="AA38" s="214"/>
    </row>
    <row r="39" spans="1:27" ht="13.5" thickBot="1" x14ac:dyDescent="0.35">
      <c r="A39" s="15"/>
      <c r="B39" s="17"/>
      <c r="C39" s="88"/>
      <c r="D39" s="18"/>
      <c r="E39" s="88"/>
      <c r="F39" s="18"/>
      <c r="G39" s="88"/>
      <c r="H39" s="18"/>
      <c r="I39" s="88"/>
      <c r="J39" s="18"/>
      <c r="K39" s="88"/>
      <c r="L39" s="18"/>
      <c r="M39" s="88"/>
      <c r="N39" s="18"/>
      <c r="O39" s="88"/>
      <c r="AA39" s="214"/>
    </row>
    <row r="40" spans="1:27" ht="13.5" thickBot="1" x14ac:dyDescent="0.35">
      <c r="B40" s="185" t="s">
        <v>173</v>
      </c>
      <c r="C40" s="186"/>
      <c r="D40" s="186"/>
      <c r="E40" s="186"/>
      <c r="F40" s="186"/>
      <c r="G40" s="186"/>
      <c r="H40" s="186"/>
      <c r="I40" s="186"/>
      <c r="J40" s="186"/>
      <c r="K40" s="186"/>
      <c r="L40" s="186"/>
      <c r="M40" s="186"/>
      <c r="N40" s="186"/>
      <c r="O40" s="187"/>
      <c r="Q40" s="194" t="s">
        <v>222</v>
      </c>
      <c r="R40" s="195"/>
      <c r="S40" s="195"/>
      <c r="T40" s="195"/>
      <c r="U40" s="195"/>
      <c r="V40" s="196"/>
      <c r="W40" s="171" t="s">
        <v>227</v>
      </c>
      <c r="X40" s="207"/>
      <c r="Y40" s="172"/>
      <c r="AA40" s="214"/>
    </row>
    <row r="41" spans="1:27" ht="12.75" customHeight="1" x14ac:dyDescent="0.3">
      <c r="B41" s="103" t="s">
        <v>183</v>
      </c>
      <c r="C41" s="92">
        <f>E56+G56+I56+K56+M56+O56</f>
        <v>0</v>
      </c>
      <c r="D41" s="188" t="s">
        <v>174</v>
      </c>
      <c r="E41" s="189"/>
      <c r="F41" s="188" t="s">
        <v>174</v>
      </c>
      <c r="G41" s="189"/>
      <c r="H41" s="188" t="s">
        <v>174</v>
      </c>
      <c r="I41" s="189"/>
      <c r="J41" s="188" t="s">
        <v>174</v>
      </c>
      <c r="K41" s="189"/>
      <c r="L41" s="188" t="s">
        <v>174</v>
      </c>
      <c r="M41" s="189"/>
      <c r="N41" s="188" t="s">
        <v>174</v>
      </c>
      <c r="O41" s="189"/>
      <c r="Q41" s="201" t="str">
        <f>IF(B40&lt;&gt;"Name of Power",_xlfn.CONCAT(B40,"        [",C47,"]"),"")</f>
        <v/>
      </c>
      <c r="R41" s="202"/>
      <c r="S41" s="202"/>
      <c r="T41" s="202"/>
      <c r="U41" s="202"/>
      <c r="V41" s="203"/>
      <c r="W41" s="208" t="str">
        <f>_xlfn.TEXTJOIN(CHAR(10),TRUE,Q41,Q42,S42,U42,Q49,S49,U49)</f>
        <v/>
      </c>
      <c r="X41" s="209"/>
      <c r="Y41" s="210"/>
      <c r="AA41" s="214"/>
    </row>
    <row r="42" spans="1:27" ht="13" customHeight="1" thickBot="1" x14ac:dyDescent="0.3">
      <c r="B42" s="99" t="s">
        <v>186</v>
      </c>
      <c r="C42" s="93">
        <f>SUM(C44,C45*2,C46*4)*C41+IF(ISNUMBER(D56),D56*SUM(E44:E55),0)</f>
        <v>0</v>
      </c>
      <c r="D42" s="190" t="str">
        <f>IF(D41=Database!$B$18,Database!$D$18,IF(D41=Database!$B$19,Database!$D$22,IF(D41=Database!$B$20,Database!$D$19,"")))</f>
        <v/>
      </c>
      <c r="E42" s="191"/>
      <c r="F42" s="190" t="str">
        <f>IF(F41=Database!$B$18,Database!$D$18,IF(F41=Database!$B$19,Database!$D$22,IF(F41=Database!$B$20,Database!$D$19,"")))</f>
        <v/>
      </c>
      <c r="G42" s="191"/>
      <c r="H42" s="190" t="str">
        <f>IF(H41=Database!$B$18,Database!$D$18,IF(H41=Database!$B$19,Database!$D$22,IF(H41=Database!$B$20,Database!$D$19,"")))</f>
        <v/>
      </c>
      <c r="I42" s="191"/>
      <c r="J42" s="190" t="str">
        <f>IF(J41=Database!$B$18,Database!$D$18,IF(J41=Database!$B$19,Database!$D$22,IF(J41=Database!$B$20,Database!$D$19,"")))</f>
        <v/>
      </c>
      <c r="K42" s="191"/>
      <c r="L42" s="190" t="str">
        <f>IF(L41=Database!$B$18,Database!$D$18,IF(L41=Database!$B$19,Database!$D$22,IF(L41=Database!$B$20,Database!$D$19,"")))</f>
        <v/>
      </c>
      <c r="M42" s="191"/>
      <c r="N42" s="190" t="str">
        <f>IF(N41=Database!$B$18,Database!$D$18,IF(N41=Database!$B$19,Database!$D$22,IF(N41=Database!$B$20,Database!$D$19,"")))</f>
        <v/>
      </c>
      <c r="O42" s="191"/>
      <c r="Q42" s="197" t="str">
        <f>IF(B40="Name of Power","",_xlfn.CONCAT(IF(D41&lt;&gt;Database!$B$17,_xlfn.CONCAT("    ",D41,"        [",C41,"/",C41*2,"/",C41*4,"]",IF(D44&lt;&gt;Database!$F$18,_xlfn.CONCAT(CHAR(10),"    *  ",D44),""),IF(D45&lt;&gt;Database!$F$18,_xlfn.CONCAT(CHAR(10),"    *  ",D45),""),IF(D46&lt;&gt;Database!$F$18,_xlfn.CONCAT(CHAR(10),"    *  ",D46),""),IF(D47&lt;&gt;Database!$F$18,_xlfn.CONCAT(CHAR(10),"    *  ",D47),""),IF(D48&lt;&gt;Database!$F$18,_xlfn.CONCAT(CHAR(10),"    *  ",D48),""),IF(D49&lt;&gt;Database!$F$18,_xlfn.CONCAT(CHAR(10),"    *  ",D49),""),IF(D50&lt;&gt;Database!$I$18,_xlfn.CONCAT(CHAR(10),"    *  ",D50),""),IF(D51&lt;&gt;Database!$I$18,_xlfn.CONCAT(CHAR(10),"    *  ",D51),""),IF(D52&lt;&gt;Database!$I$18,_xlfn.CONCAT(CHAR(10),"    *  ",D52),""),IF(D53&lt;&gt;Database!$I$18,_xlfn.CONCAT(CHAR(10),"    *  ",D53),""),IF(D54&lt;&gt;Database!$I$18,_xlfn.CONCAT(CHAR(10),"    *  ",D54),""),IF(D55&lt;&gt;Database!$I$18,_xlfn.CONCAT(CHAR(10),"    *  ",D55),"")),"")))</f>
        <v/>
      </c>
      <c r="R42" s="198"/>
      <c r="S42" s="197" t="str">
        <f>IF(D40="Name of Power","",_xlfn.CONCAT(IF(F41&lt;&gt;Database!$B$17,_xlfn.CONCAT("    ",F41,IF(F44&lt;&gt;Database!$F$18,_xlfn.CONCAT(CHAR(10),"    *  ",F44),""),IF(F45&lt;&gt;Database!$F$18,_xlfn.CONCAT(CHAR(10),"    *  ",F45),""),IF(F46&lt;&gt;Database!$F$18,_xlfn.CONCAT(CHAR(10),"    *  ",F46),""),IF(F47&lt;&gt;Database!$F$18,_xlfn.CONCAT(CHAR(10),"    *  ",F47),""),IF(F48&lt;&gt;Database!$F$18,_xlfn.CONCAT(CHAR(10),"    *  ",F48),""),IF(F49&lt;&gt;Database!$F$18,_xlfn.CONCAT(CHAR(10),"    *  ",F49),""),IF(F50&lt;&gt;Database!$I$18,_xlfn.CONCAT(CHAR(10),"    *  ",F50),""),IF(F51&lt;&gt;Database!$I$18,_xlfn.CONCAT(CHAR(10),"    *  ",F51),""),IF(F52&lt;&gt;Database!$I$18,_xlfn.CONCAT(CHAR(10),"    *  ",F52),""),IF(F53&lt;&gt;Database!$I$18,_xlfn.CONCAT(CHAR(10),"    *  ",F53),""),IF(F54&lt;&gt;Database!$I$18,_xlfn.CONCAT(CHAR(10),"    *  ",F54),""),IF(F55&lt;&gt;Database!$I$18,_xlfn.CONCAT(CHAR(10),"    *  ",F55),"")),"")))</f>
        <v/>
      </c>
      <c r="T42" s="198"/>
      <c r="U42" s="197" t="str">
        <f>IF(F40="Name of Power","",_xlfn.CONCAT(IF(H41&lt;&gt;Database!$B$17,_xlfn.CONCAT("    ",H41,IF(H44&lt;&gt;Database!$F$18,_xlfn.CONCAT(CHAR(10),"    *  ",H44),""),IF(H45&lt;&gt;Database!$F$18,_xlfn.CONCAT(CHAR(10),"    *  ",H45),""),IF(H46&lt;&gt;Database!$F$18,_xlfn.CONCAT(CHAR(10),"    *  ",H46),""),IF(H47&lt;&gt;Database!$F$18,_xlfn.CONCAT(CHAR(10),"    *  ",H47),""),IF(H48&lt;&gt;Database!$F$18,_xlfn.CONCAT(CHAR(10),"    *  ",H48),""),IF(H49&lt;&gt;Database!$F$18,_xlfn.CONCAT(CHAR(10),"    *  ",H49),""),IF(H50&lt;&gt;Database!$I$18,_xlfn.CONCAT(CHAR(10),"    *  ",H50),""),IF(H51&lt;&gt;Database!$I$18,_xlfn.CONCAT(CHAR(10),"    *  ",H51),""),IF(H52&lt;&gt;Database!$I$18,_xlfn.CONCAT(CHAR(10),"    *  ",H52),""),IF(H53&lt;&gt;Database!$I$18,_xlfn.CONCAT(CHAR(10),"    *  ",H53),""),IF(H54&lt;&gt;Database!$I$18,_xlfn.CONCAT(CHAR(10),"    *  ",H54),""),IF(H55&lt;&gt;Database!$I$18,_xlfn.CONCAT(CHAR(10),"    *  ",H55),"")),"")))</f>
        <v/>
      </c>
      <c r="V42" s="198"/>
      <c r="W42" s="208"/>
      <c r="X42" s="209"/>
      <c r="Y42" s="210"/>
      <c r="AA42" s="214"/>
    </row>
    <row r="43" spans="1:27" ht="13.5" thickBot="1" x14ac:dyDescent="0.35">
      <c r="B43" s="104"/>
      <c r="C43" s="105"/>
      <c r="D43" s="204" t="s">
        <v>187</v>
      </c>
      <c r="E43" s="205"/>
      <c r="F43" s="205"/>
      <c r="G43" s="205"/>
      <c r="H43" s="205"/>
      <c r="I43" s="205"/>
      <c r="J43" s="205"/>
      <c r="K43" s="205"/>
      <c r="L43" s="205"/>
      <c r="M43" s="205"/>
      <c r="N43" s="206"/>
      <c r="O43" s="106"/>
      <c r="Q43" s="197"/>
      <c r="R43" s="198"/>
      <c r="S43" s="197"/>
      <c r="T43" s="198"/>
      <c r="U43" s="197"/>
      <c r="V43" s="198"/>
      <c r="W43" s="208"/>
      <c r="X43" s="209"/>
      <c r="Y43" s="210"/>
    </row>
    <row r="44" spans="1:27" x14ac:dyDescent="0.25">
      <c r="B44" s="103" t="s">
        <v>184</v>
      </c>
      <c r="C44" s="107">
        <v>0</v>
      </c>
      <c r="D44" s="98" t="s">
        <v>218</v>
      </c>
      <c r="E44" s="152">
        <f>INDEX(Database!$F$18:$G$56,MATCH(D44,Database!$F$18:$F$56,0),2)</f>
        <v>0</v>
      </c>
      <c r="F44" s="150" t="s">
        <v>218</v>
      </c>
      <c r="G44" s="152">
        <f>INDEX(Database!$F$18:$G$56,MATCH(F44,Database!$F$18:$F$56,0),2)</f>
        <v>0</v>
      </c>
      <c r="H44" s="149" t="s">
        <v>218</v>
      </c>
      <c r="I44" s="152">
        <f>INDEX(Database!$F$18:$G$56,MATCH(H44,Database!$F$18:$F$56,0),2)</f>
        <v>0</v>
      </c>
      <c r="J44" s="149" t="s">
        <v>218</v>
      </c>
      <c r="K44" s="152">
        <f>INDEX(Database!$F$18:$G$56,MATCH(J44,Database!$F$18:$F$56,0),2)</f>
        <v>0</v>
      </c>
      <c r="L44" s="149" t="s">
        <v>218</v>
      </c>
      <c r="M44" s="152">
        <f>INDEX(Database!$F$18:$G$56,MATCH(L44,Database!$F$18:$F$56,0),2)</f>
        <v>0</v>
      </c>
      <c r="N44" s="149" t="s">
        <v>218</v>
      </c>
      <c r="O44" s="152">
        <f>INDEX(Database!$F$18:$G$56,MATCH(N44,Database!$F$18:$F$56,0),2)</f>
        <v>0</v>
      </c>
      <c r="Q44" s="197"/>
      <c r="R44" s="198"/>
      <c r="S44" s="197"/>
      <c r="T44" s="198"/>
      <c r="U44" s="197"/>
      <c r="V44" s="198"/>
      <c r="W44" s="208"/>
      <c r="X44" s="209"/>
      <c r="Y44" s="210"/>
    </row>
    <row r="45" spans="1:27" x14ac:dyDescent="0.25">
      <c r="B45" s="100" t="s">
        <v>8</v>
      </c>
      <c r="C45" s="101">
        <v>0</v>
      </c>
      <c r="D45" s="96" t="s">
        <v>218</v>
      </c>
      <c r="E45" s="153">
        <f>INDEX(Database!$F$18:$G$56,MATCH(D45,Database!$F$18:$F$56,0),2)</f>
        <v>0</v>
      </c>
      <c r="F45" s="150" t="s">
        <v>218</v>
      </c>
      <c r="G45" s="153">
        <f>INDEX(Database!$F$18:$G$56,MATCH(F45,Database!$F$18:$F$56,0),2)</f>
        <v>0</v>
      </c>
      <c r="H45" s="150" t="s">
        <v>218</v>
      </c>
      <c r="I45" s="153">
        <f>INDEX(Database!$F$18:$G$56,MATCH(H45,Database!$F$18:$F$56,0),2)</f>
        <v>0</v>
      </c>
      <c r="J45" s="150" t="s">
        <v>218</v>
      </c>
      <c r="K45" s="153">
        <f>INDEX(Database!$F$18:$G$56,MATCH(J45,Database!$F$18:$F$56,0),2)</f>
        <v>0</v>
      </c>
      <c r="L45" s="150" t="s">
        <v>218</v>
      </c>
      <c r="M45" s="153">
        <f>INDEX(Database!$F$18:$G$56,MATCH(L45,Database!$F$18:$F$56,0),2)</f>
        <v>0</v>
      </c>
      <c r="N45" s="150" t="s">
        <v>218</v>
      </c>
      <c r="O45" s="153">
        <f>INDEX(Database!$F$18:$G$56,MATCH(N45,Database!$F$18:$F$56,0),2)</f>
        <v>0</v>
      </c>
      <c r="Q45" s="197"/>
      <c r="R45" s="198"/>
      <c r="S45" s="197"/>
      <c r="T45" s="198"/>
      <c r="U45" s="197"/>
      <c r="V45" s="198"/>
      <c r="W45" s="208"/>
      <c r="X45" s="209"/>
      <c r="Y45" s="210"/>
    </row>
    <row r="46" spans="1:27" ht="13" thickBot="1" x14ac:dyDescent="0.3">
      <c r="B46" s="100" t="s">
        <v>7</v>
      </c>
      <c r="C46" s="102">
        <v>0</v>
      </c>
      <c r="D46" s="96" t="s">
        <v>218</v>
      </c>
      <c r="E46" s="153">
        <f>INDEX(Database!$F$18:$G$56,MATCH(D46,Database!$F$18:$F$56,0),2)</f>
        <v>0</v>
      </c>
      <c r="F46" s="150" t="s">
        <v>218</v>
      </c>
      <c r="G46" s="153">
        <f>INDEX(Database!$F$18:$G$56,MATCH(F46,Database!$F$18:$F$56,0),2)</f>
        <v>0</v>
      </c>
      <c r="H46" s="150" t="s">
        <v>218</v>
      </c>
      <c r="I46" s="153">
        <f>INDEX(Database!$F$18:$G$56,MATCH(H46,Database!$F$18:$F$56,0),2)</f>
        <v>0</v>
      </c>
      <c r="J46" s="150" t="s">
        <v>218</v>
      </c>
      <c r="K46" s="153">
        <f>INDEX(Database!$F$18:$G$56,MATCH(J46,Database!$F$18:$F$56,0),2)</f>
        <v>0</v>
      </c>
      <c r="L46" s="150" t="s">
        <v>218</v>
      </c>
      <c r="M46" s="153">
        <f>INDEX(Database!$F$18:$G$56,MATCH(L46,Database!$F$18:$F$56,0),2)</f>
        <v>0</v>
      </c>
      <c r="N46" s="150" t="s">
        <v>218</v>
      </c>
      <c r="O46" s="153">
        <f>INDEX(Database!$F$18:$G$56,MATCH(N46,Database!$F$18:$F$56,0),2)</f>
        <v>0</v>
      </c>
      <c r="Q46" s="197"/>
      <c r="R46" s="198"/>
      <c r="S46" s="197"/>
      <c r="T46" s="198"/>
      <c r="U46" s="197"/>
      <c r="V46" s="198"/>
      <c r="W46" s="208"/>
      <c r="X46" s="209"/>
      <c r="Y46" s="210"/>
    </row>
    <row r="47" spans="1:27" ht="13" thickBot="1" x14ac:dyDescent="0.3">
      <c r="B47" s="99" t="s">
        <v>185</v>
      </c>
      <c r="C47" s="94" t="str">
        <f>CONCATENATE(IF(AND(C44&gt;0,C44&lt;&gt;""),CONCATENATE(C44,"D"),""),IF(AND(C44&gt;0,C44&lt;&gt;"",C45&gt;0,C45&lt;&gt;""),", ",""),IF(AND(C45&gt;0,C45&lt;&gt;""),CONCATENATE(C45,"HD"),""),IF(AND(OR(AND(C44&gt;0,C44&lt;&gt;""),AND(C45&gt;0,C45&lt;&gt;"")),C46&gt;0,C46&lt;&gt;""),", ",""),IF(AND(C46&gt;0,C46&lt;&gt;""),CONCATENATE(C46,"WD"),""))</f>
        <v/>
      </c>
      <c r="D47" s="96" t="s">
        <v>218</v>
      </c>
      <c r="E47" s="153">
        <f>INDEX(Database!$F$18:$G$56,MATCH(D47,Database!$F$18:$F$56,0),2)</f>
        <v>0</v>
      </c>
      <c r="F47" s="150" t="s">
        <v>218</v>
      </c>
      <c r="G47" s="153">
        <f>INDEX(Database!$F$18:$G$56,MATCH(F47,Database!$F$18:$F$56,0),2)</f>
        <v>0</v>
      </c>
      <c r="H47" s="150" t="s">
        <v>218</v>
      </c>
      <c r="I47" s="153">
        <f>INDEX(Database!$F$18:$G$56,MATCH(H47,Database!$F$18:$F$56,0),2)</f>
        <v>0</v>
      </c>
      <c r="J47" s="150" t="s">
        <v>218</v>
      </c>
      <c r="K47" s="153">
        <f>INDEX(Database!$F$18:$G$56,MATCH(J47,Database!$F$18:$F$56,0),2)</f>
        <v>0</v>
      </c>
      <c r="L47" s="150" t="s">
        <v>218</v>
      </c>
      <c r="M47" s="153">
        <f>INDEX(Database!$F$18:$G$56,MATCH(L47,Database!$F$18:$F$56,0),2)</f>
        <v>0</v>
      </c>
      <c r="N47" s="150" t="s">
        <v>218</v>
      </c>
      <c r="O47" s="153">
        <f>INDEX(Database!$F$18:$G$56,MATCH(N47,Database!$F$18:$F$56,0),2)</f>
        <v>0</v>
      </c>
      <c r="Q47" s="197"/>
      <c r="R47" s="198"/>
      <c r="S47" s="197"/>
      <c r="T47" s="198"/>
      <c r="U47" s="197"/>
      <c r="V47" s="198"/>
      <c r="W47" s="208"/>
      <c r="X47" s="209"/>
      <c r="Y47" s="210"/>
    </row>
    <row r="48" spans="1:27" ht="12.5" customHeight="1" x14ac:dyDescent="0.25">
      <c r="B48" s="179" t="str">
        <f>Database!$I$14</f>
        <v>Enter Short Description of Power</v>
      </c>
      <c r="C48" s="180"/>
      <c r="D48" s="96" t="s">
        <v>218</v>
      </c>
      <c r="E48" s="153">
        <f>INDEX(Database!$F$18:$G$56,MATCH(D48,Database!$F$18:$F$56,0),2)</f>
        <v>0</v>
      </c>
      <c r="F48" s="150" t="s">
        <v>218</v>
      </c>
      <c r="G48" s="153">
        <f>INDEX(Database!$F$18:$G$56,MATCH(F48,Database!$F$18:$F$56,0),2)</f>
        <v>0</v>
      </c>
      <c r="H48" s="150" t="s">
        <v>218</v>
      </c>
      <c r="I48" s="153">
        <f>INDEX(Database!$F$18:$G$56,MATCH(H48,Database!$F$18:$F$56,0),2)</f>
        <v>0</v>
      </c>
      <c r="J48" s="150" t="s">
        <v>218</v>
      </c>
      <c r="K48" s="153">
        <f>INDEX(Database!$F$18:$G$56,MATCH(J48,Database!$F$18:$F$56,0),2)</f>
        <v>0</v>
      </c>
      <c r="L48" s="150" t="s">
        <v>218</v>
      </c>
      <c r="M48" s="153">
        <f>INDEX(Database!$F$18:$G$56,MATCH(L48,Database!$F$18:$F$56,0),2)</f>
        <v>0</v>
      </c>
      <c r="N48" s="150" t="s">
        <v>218</v>
      </c>
      <c r="O48" s="153">
        <f>INDEX(Database!$F$18:$G$56,MATCH(N48,Database!$F$18:$F$56,0),2)</f>
        <v>0</v>
      </c>
      <c r="Q48" s="197"/>
      <c r="R48" s="198"/>
      <c r="S48" s="197"/>
      <c r="T48" s="198"/>
      <c r="U48" s="197"/>
      <c r="V48" s="198"/>
      <c r="W48" s="208"/>
      <c r="X48" s="209"/>
      <c r="Y48" s="210"/>
    </row>
    <row r="49" spans="1:25" ht="12.5" customHeight="1" thickBot="1" x14ac:dyDescent="0.3">
      <c r="B49" s="181"/>
      <c r="C49" s="182"/>
      <c r="D49" s="97" t="s">
        <v>218</v>
      </c>
      <c r="E49" s="154">
        <f>INDEX(Database!$F$18:$G$56,MATCH(D49,Database!$F$18:$F$56,0),2)</f>
        <v>0</v>
      </c>
      <c r="F49" s="151" t="s">
        <v>218</v>
      </c>
      <c r="G49" s="154">
        <f>INDEX(Database!$F$18:$G$56,MATCH(F49,Database!$F$18:$F$56,0),2)</f>
        <v>0</v>
      </c>
      <c r="H49" s="151" t="s">
        <v>218</v>
      </c>
      <c r="I49" s="154">
        <f>INDEX(Database!$F$18:$G$56,MATCH(H49,Database!$F$18:$F$56,0),2)</f>
        <v>0</v>
      </c>
      <c r="J49" s="151" t="s">
        <v>218</v>
      </c>
      <c r="K49" s="154">
        <f>INDEX(Database!$F$18:$G$56,MATCH(J49,Database!$F$18:$F$56,0),2)</f>
        <v>0</v>
      </c>
      <c r="L49" s="151" t="s">
        <v>218</v>
      </c>
      <c r="M49" s="154">
        <f>INDEX(Database!$F$18:$G$56,MATCH(L49,Database!$F$18:$F$56,0),2)</f>
        <v>0</v>
      </c>
      <c r="N49" s="151" t="s">
        <v>218</v>
      </c>
      <c r="O49" s="154">
        <f>INDEX(Database!$F$18:$G$56,MATCH(N49,Database!$F$18:$F$56,0),2)</f>
        <v>0</v>
      </c>
      <c r="Q49" s="197" t="str">
        <f>IF(B40="Name of Power","",_xlfn.CONCAT(IF(J41&lt;&gt;Database!$B$17,_xlfn.CONCAT("    ",J41,IF(J44&lt;&gt;Database!$F$18,_xlfn.CONCAT(CHAR(10),"    *  ",J44),""),IF(J45&lt;&gt;Database!$F$18,_xlfn.CONCAT(CHAR(10),"    *  ",J45),""),IF(J46&lt;&gt;Database!$F$18,_xlfn.CONCAT(CHAR(10),"    *  ",J46),""),IF(J47&lt;&gt;Database!$F$18,_xlfn.CONCAT(CHAR(10),"    *  ",J47),""),IF(J48&lt;&gt;Database!$F$18,_xlfn.CONCAT(CHAR(10),"    *  ",J48),""),IF(J49&lt;&gt;Database!$F$18,_xlfn.CONCAT(CHAR(10),"    *  ",J49),""),IF(J50&lt;&gt;Database!$I$18,_xlfn.CONCAT(CHAR(10),"    *  ",J50),""),IF(J51&lt;&gt;Database!$I$18,_xlfn.CONCAT(CHAR(10),"    *  ",J51),""),IF(J52&lt;&gt;Database!$I$18,_xlfn.CONCAT(CHAR(10),"    *  ",J52),""),IF(J53&lt;&gt;Database!$I$18,_xlfn.CONCAT(CHAR(10),"    *  ",J53),""),IF(J54&lt;&gt;Database!$I$18,_xlfn.CONCAT(CHAR(10),"    *  ",J54),""),IF(J55&lt;&gt;Database!$I$18,_xlfn.CONCAT(CHAR(10),"    *  ",J55),"")),"")))</f>
        <v/>
      </c>
      <c r="R49" s="198"/>
      <c r="S49" s="197" t="str">
        <f>IF(D40="Name of Power","",_xlfn.CONCAT(IF(L41&lt;&gt;Database!$B$17,_xlfn.CONCAT("    ",L41,IF(L44&lt;&gt;Database!$F$18,_xlfn.CONCAT(CHAR(10),"    *  ",L44),""),IF(L45&lt;&gt;Database!$F$18,_xlfn.CONCAT(CHAR(10),"    *  ",L45),""),IF(L46&lt;&gt;Database!$F$18,_xlfn.CONCAT(CHAR(10),"    *  ",L46),""),IF(L47&lt;&gt;Database!$F$18,_xlfn.CONCAT(CHAR(10),"    *  ",L47),""),IF(L48&lt;&gt;Database!$F$18,_xlfn.CONCAT(CHAR(10),"    *  ",L48),""),IF(L49&lt;&gt;Database!$F$18,_xlfn.CONCAT(CHAR(10),"    *  ",L49),""),IF(L50&lt;&gt;Database!$I$18,_xlfn.CONCAT(CHAR(10),"    *  ",L50),""),IF(L51&lt;&gt;Database!$I$18,_xlfn.CONCAT(CHAR(10),"    *  ",L51),""),IF(L52&lt;&gt;Database!$I$18,_xlfn.CONCAT(CHAR(10),"    *  ",L52),""),IF(L53&lt;&gt;Database!$I$18,_xlfn.CONCAT(CHAR(10),"    *  ",L53),""),IF(L54&lt;&gt;Database!$I$18,_xlfn.CONCAT(CHAR(10),"    *  ",L54),""),IF(L55&lt;&gt;Database!$I$18,_xlfn.CONCAT(CHAR(10),"    *  ",L55),"")),"")))</f>
        <v/>
      </c>
      <c r="T49" s="198"/>
      <c r="U49" s="197" t="str">
        <f>IF(F40="Name of Power","",_xlfn.CONCAT(IF(N41&lt;&gt;Database!$B$17,_xlfn.CONCAT("    ",N41,IF(N44&lt;&gt;Database!$F$18,_xlfn.CONCAT(CHAR(10),"    *  ",N44),""),IF(N45&lt;&gt;Database!$F$18,_xlfn.CONCAT(CHAR(10),"    *  ",N45),""),IF(N46&lt;&gt;Database!$F$18,_xlfn.CONCAT(CHAR(10),"    *  ",N46),""),IF(N47&lt;&gt;Database!$F$18,_xlfn.CONCAT(CHAR(10),"    *  ",N47),""),IF(N48&lt;&gt;Database!$F$18,_xlfn.CONCAT(CHAR(10),"    *  ",N48),""),IF(N49&lt;&gt;Database!$F$18,_xlfn.CONCAT(CHAR(10),"    *  ",N49),""),IF(N50&lt;&gt;Database!$I$18,_xlfn.CONCAT(CHAR(10),"    *  ",N50),""),IF(N51&lt;&gt;Database!$I$18,_xlfn.CONCAT(CHAR(10),"    *  ",N51),""),IF(N52&lt;&gt;Database!$I$18,_xlfn.CONCAT(CHAR(10),"    *  ",N52),""),IF(N53&lt;&gt;Database!$I$18,_xlfn.CONCAT(CHAR(10),"    *  ",N53),""),IF(N54&lt;&gt;Database!$I$18,_xlfn.CONCAT(CHAR(10),"    *  ",N54),""),IF(N55&lt;&gt;Database!$I$18,_xlfn.CONCAT(CHAR(10),"    *  ",N55),"")),"")))</f>
        <v/>
      </c>
      <c r="V49" s="198"/>
      <c r="W49" s="208"/>
      <c r="X49" s="209"/>
      <c r="Y49" s="210"/>
    </row>
    <row r="50" spans="1:25" x14ac:dyDescent="0.25">
      <c r="B50" s="181"/>
      <c r="C50" s="182"/>
      <c r="D50" s="96" t="s">
        <v>219</v>
      </c>
      <c r="E50" s="155">
        <f>INDEX(Database!$I$18:$J$52,MATCH(D50,Database!$I$18:$I$52,0),2)</f>
        <v>0</v>
      </c>
      <c r="F50" s="96" t="s">
        <v>219</v>
      </c>
      <c r="G50" s="155">
        <f>INDEX(Database!$I$18:$J$52,MATCH(F50,Database!$I$18:$I$52,0),2)</f>
        <v>0</v>
      </c>
      <c r="H50" s="96" t="s">
        <v>219</v>
      </c>
      <c r="I50" s="155">
        <f>INDEX(Database!$I$18:$J$52,MATCH(H50,Database!$I$18:$I$52,0),2)</f>
        <v>0</v>
      </c>
      <c r="J50" s="96" t="s">
        <v>219</v>
      </c>
      <c r="K50" s="155">
        <f>INDEX(Database!$I$18:$J$52,MATCH(J50,Database!$I$18:$I$52,0),2)</f>
        <v>0</v>
      </c>
      <c r="L50" s="96" t="s">
        <v>219</v>
      </c>
      <c r="M50" s="155">
        <f>INDEX(Database!$I$18:$J$52,MATCH(L50,Database!$I$18:$I$52,0),2)</f>
        <v>0</v>
      </c>
      <c r="N50" s="96" t="s">
        <v>219</v>
      </c>
      <c r="O50" s="155">
        <f>INDEX(Database!$I$18:$J$52,MATCH(N50,Database!$I$18:$I$52,0),2)</f>
        <v>0</v>
      </c>
      <c r="Q50" s="197"/>
      <c r="R50" s="198"/>
      <c r="S50" s="197"/>
      <c r="T50" s="198"/>
      <c r="U50" s="197"/>
      <c r="V50" s="198"/>
      <c r="W50" s="208"/>
      <c r="X50" s="209"/>
      <c r="Y50" s="210"/>
    </row>
    <row r="51" spans="1:25" x14ac:dyDescent="0.25">
      <c r="B51" s="181"/>
      <c r="C51" s="182"/>
      <c r="D51" s="96" t="s">
        <v>219</v>
      </c>
      <c r="E51" s="153">
        <f>INDEX(Database!$I$18:$J$52,MATCH(D51,Database!$I$18:$I$52,0),2)</f>
        <v>0</v>
      </c>
      <c r="F51" s="96" t="s">
        <v>219</v>
      </c>
      <c r="G51" s="153">
        <f>INDEX(Database!$I$18:$J$52,MATCH(F51,Database!$I$18:$I$52,0),2)</f>
        <v>0</v>
      </c>
      <c r="H51" s="96" t="s">
        <v>219</v>
      </c>
      <c r="I51" s="153">
        <f>INDEX(Database!$I$18:$J$52,MATCH(H51,Database!$I$18:$I$52,0),2)</f>
        <v>0</v>
      </c>
      <c r="J51" s="96" t="s">
        <v>219</v>
      </c>
      <c r="K51" s="153">
        <f>INDEX(Database!$I$18:$J$52,MATCH(J51,Database!$I$18:$I$52,0),2)</f>
        <v>0</v>
      </c>
      <c r="L51" s="96" t="s">
        <v>219</v>
      </c>
      <c r="M51" s="153">
        <f>INDEX(Database!$I$18:$J$52,MATCH(L51,Database!$I$18:$I$52,0),2)</f>
        <v>0</v>
      </c>
      <c r="N51" s="96" t="s">
        <v>219</v>
      </c>
      <c r="O51" s="153">
        <f>INDEX(Database!$I$18:$J$52,MATCH(N51,Database!$I$18:$I$52,0),2)</f>
        <v>0</v>
      </c>
      <c r="Q51" s="197"/>
      <c r="R51" s="198"/>
      <c r="S51" s="197"/>
      <c r="T51" s="198"/>
      <c r="U51" s="197"/>
      <c r="V51" s="198"/>
      <c r="W51" s="208"/>
      <c r="X51" s="209"/>
      <c r="Y51" s="210"/>
    </row>
    <row r="52" spans="1:25" x14ac:dyDescent="0.25">
      <c r="B52" s="181"/>
      <c r="C52" s="182"/>
      <c r="D52" s="96" t="s">
        <v>219</v>
      </c>
      <c r="E52" s="153">
        <f>INDEX(Database!$I$18:$J$52,MATCH(D52,Database!$I$18:$I$52,0),2)</f>
        <v>0</v>
      </c>
      <c r="F52" s="96" t="s">
        <v>219</v>
      </c>
      <c r="G52" s="153">
        <f>INDEX(Database!$I$18:$J$52,MATCH(F52,Database!$I$18:$I$52,0),2)</f>
        <v>0</v>
      </c>
      <c r="H52" s="96" t="s">
        <v>219</v>
      </c>
      <c r="I52" s="153">
        <f>INDEX(Database!$I$18:$J$52,MATCH(H52,Database!$I$18:$I$52,0),2)</f>
        <v>0</v>
      </c>
      <c r="J52" s="96" t="s">
        <v>219</v>
      </c>
      <c r="K52" s="153">
        <f>INDEX(Database!$I$18:$J$52,MATCH(J52,Database!$I$18:$I$52,0),2)</f>
        <v>0</v>
      </c>
      <c r="L52" s="96" t="s">
        <v>219</v>
      </c>
      <c r="M52" s="153">
        <f>INDEX(Database!$I$18:$J$52,MATCH(L52,Database!$I$18:$I$52,0),2)</f>
        <v>0</v>
      </c>
      <c r="N52" s="96" t="s">
        <v>219</v>
      </c>
      <c r="O52" s="153">
        <f>INDEX(Database!$I$18:$J$52,MATCH(N52,Database!$I$18:$I$52,0),2)</f>
        <v>0</v>
      </c>
      <c r="Q52" s="197"/>
      <c r="R52" s="198"/>
      <c r="S52" s="197"/>
      <c r="T52" s="198"/>
      <c r="U52" s="197"/>
      <c r="V52" s="198"/>
      <c r="W52" s="208"/>
      <c r="X52" s="209"/>
      <c r="Y52" s="210"/>
    </row>
    <row r="53" spans="1:25" x14ac:dyDescent="0.25">
      <c r="B53" s="181"/>
      <c r="C53" s="182"/>
      <c r="D53" s="96" t="s">
        <v>219</v>
      </c>
      <c r="E53" s="153">
        <f>INDEX(Database!$I$18:$J$52,MATCH(D53,Database!$I$18:$I$52,0),2)</f>
        <v>0</v>
      </c>
      <c r="F53" s="96" t="s">
        <v>219</v>
      </c>
      <c r="G53" s="153">
        <f>INDEX(Database!$I$18:$J$52,MATCH(F53,Database!$I$18:$I$52,0),2)</f>
        <v>0</v>
      </c>
      <c r="H53" s="96" t="s">
        <v>219</v>
      </c>
      <c r="I53" s="153">
        <f>INDEX(Database!$I$18:$J$52,MATCH(H53,Database!$I$18:$I$52,0),2)</f>
        <v>0</v>
      </c>
      <c r="J53" s="96" t="s">
        <v>219</v>
      </c>
      <c r="K53" s="153">
        <f>INDEX(Database!$I$18:$J$52,MATCH(J53,Database!$I$18:$I$52,0),2)</f>
        <v>0</v>
      </c>
      <c r="L53" s="96" t="s">
        <v>219</v>
      </c>
      <c r="M53" s="153">
        <f>INDEX(Database!$I$18:$J$52,MATCH(L53,Database!$I$18:$I$52,0),2)</f>
        <v>0</v>
      </c>
      <c r="N53" s="96" t="s">
        <v>219</v>
      </c>
      <c r="O53" s="153">
        <f>INDEX(Database!$I$18:$J$52,MATCH(N53,Database!$I$18:$I$52,0),2)</f>
        <v>0</v>
      </c>
      <c r="Q53" s="197"/>
      <c r="R53" s="198"/>
      <c r="S53" s="197"/>
      <c r="T53" s="198"/>
      <c r="U53" s="197"/>
      <c r="V53" s="198"/>
      <c r="W53" s="208"/>
      <c r="X53" s="209"/>
      <c r="Y53" s="210"/>
    </row>
    <row r="54" spans="1:25" x14ac:dyDescent="0.25">
      <c r="B54" s="181"/>
      <c r="C54" s="182"/>
      <c r="D54" s="96" t="s">
        <v>219</v>
      </c>
      <c r="E54" s="153">
        <f>INDEX(Database!$I$18:$J$52,MATCH(D54,Database!$I$18:$I$52,0),2)</f>
        <v>0</v>
      </c>
      <c r="F54" s="96" t="s">
        <v>219</v>
      </c>
      <c r="G54" s="153">
        <f>INDEX(Database!$I$18:$J$52,MATCH(F54,Database!$I$18:$I$52,0),2)</f>
        <v>0</v>
      </c>
      <c r="H54" s="96" t="s">
        <v>219</v>
      </c>
      <c r="I54" s="153">
        <f>INDEX(Database!$I$18:$J$52,MATCH(H54,Database!$I$18:$I$52,0),2)</f>
        <v>0</v>
      </c>
      <c r="J54" s="96" t="s">
        <v>219</v>
      </c>
      <c r="K54" s="153">
        <f>INDEX(Database!$I$18:$J$52,MATCH(J54,Database!$I$18:$I$52,0),2)</f>
        <v>0</v>
      </c>
      <c r="L54" s="96" t="s">
        <v>219</v>
      </c>
      <c r="M54" s="153">
        <f>INDEX(Database!$I$18:$J$52,MATCH(L54,Database!$I$18:$I$52,0),2)</f>
        <v>0</v>
      </c>
      <c r="N54" s="96" t="s">
        <v>219</v>
      </c>
      <c r="O54" s="153">
        <f>INDEX(Database!$I$18:$J$52,MATCH(N54,Database!$I$18:$I$52,0),2)</f>
        <v>0</v>
      </c>
      <c r="Q54" s="197"/>
      <c r="R54" s="198"/>
      <c r="S54" s="197"/>
      <c r="T54" s="198"/>
      <c r="U54" s="197"/>
      <c r="V54" s="198"/>
      <c r="W54" s="208"/>
      <c r="X54" s="209"/>
      <c r="Y54" s="210"/>
    </row>
    <row r="55" spans="1:25" ht="13" thickBot="1" x14ac:dyDescent="0.3">
      <c r="B55" s="183"/>
      <c r="C55" s="184"/>
      <c r="D55" s="97" t="s">
        <v>219</v>
      </c>
      <c r="E55" s="154">
        <f>INDEX(Database!$I$18:$J$52,MATCH(D55,Database!$I$18:$I$52,0),2)</f>
        <v>0</v>
      </c>
      <c r="F55" s="97" t="s">
        <v>219</v>
      </c>
      <c r="G55" s="154">
        <f>INDEX(Database!$I$18:$J$52,MATCH(F55,Database!$I$18:$I$52,0),2)</f>
        <v>0</v>
      </c>
      <c r="H55" s="97" t="s">
        <v>219</v>
      </c>
      <c r="I55" s="154">
        <f>INDEX(Database!$I$18:$J$52,MATCH(H55,Database!$I$18:$I$52,0),2)</f>
        <v>0</v>
      </c>
      <c r="J55" s="97" t="s">
        <v>219</v>
      </c>
      <c r="K55" s="154">
        <f>INDEX(Database!$I$18:$J$52,MATCH(J55,Database!$I$18:$I$52,0),2)</f>
        <v>0</v>
      </c>
      <c r="L55" s="97" t="s">
        <v>219</v>
      </c>
      <c r="M55" s="154">
        <f>INDEX(Database!$I$18:$J$52,MATCH(L55,Database!$I$18:$I$52,0),2)</f>
        <v>0</v>
      </c>
      <c r="N55" s="97" t="s">
        <v>219</v>
      </c>
      <c r="O55" s="154">
        <f>INDEX(Database!$I$18:$J$52,MATCH(N55,Database!$I$18:$I$52,0),2)</f>
        <v>0</v>
      </c>
      <c r="Q55" s="199"/>
      <c r="R55" s="200"/>
      <c r="S55" s="199"/>
      <c r="T55" s="200"/>
      <c r="U55" s="199"/>
      <c r="V55" s="200"/>
      <c r="W55" s="211"/>
      <c r="X55" s="212"/>
      <c r="Y55" s="213"/>
    </row>
    <row r="56" spans="1:25" ht="13" thickBot="1" x14ac:dyDescent="0.3">
      <c r="B56" s="77"/>
      <c r="C56" s="95"/>
      <c r="D56" s="82" t="str">
        <f>IF(ISNA(INDEX(Stats!$B$5:$C$70,MATCH(D41,Stats!$B$5:$B$70,0),2)),"",INDEX(Stats!$B$5:$C$70,MATCH(D41,Stats!$B$5:$B$70,0),2))</f>
        <v/>
      </c>
      <c r="E56" s="87">
        <f>IF(D41=Database!$B$17,0,MAX(1,COUNTIF(Database!$B$18:$B$20,D41)*2+COUNTIF(Database!$B$21:$B$26,D41)*4+SUM(E44:E55)))</f>
        <v>0</v>
      </c>
      <c r="F56" s="82" t="str">
        <f>IF(ISNA(INDEX(Stats!$B$5:$C$70,MATCH(F41,Stats!$B$5:$B$70,0),2)),"",INDEX(Stats!$B$5:$C$70,MATCH(F41,Stats!$B$5:$B$70,0),2))</f>
        <v/>
      </c>
      <c r="G56" s="87">
        <f>IF(F41=Database!$B$17,0,MAX(1,COUNTIF(Database!$B$18:$B$20,F41)*2+COUNTIF(Database!$B$21:$B$26,F41)*4+SUM(G44:G55)))</f>
        <v>0</v>
      </c>
      <c r="H56" s="82" t="str">
        <f>IF(ISNA(INDEX(Stats!$B$5:$C$70,MATCH(H41,Stats!$B$5:$B$70,0),2)),"",INDEX(Stats!$B$5:$C$70,MATCH(H41,Stats!$B$5:$B$70,0),2))</f>
        <v/>
      </c>
      <c r="I56" s="87">
        <f>IF(H41=Database!$B$17,0,MAX(1,COUNTIF(Database!$B$18:$B$20,H41)*2+COUNTIF(Database!$B$21:$B$26,H41)*4+SUM(I44:I55)))</f>
        <v>0</v>
      </c>
      <c r="J56" s="82" t="str">
        <f>IF(ISNA(INDEX(Stats!$B$5:$C$70,MATCH(J41,Stats!$B$5:$B$70,0),2)),"",INDEX(Stats!$B$5:$C$70,MATCH(J41,Stats!$B$5:$B$70,0),2))</f>
        <v/>
      </c>
      <c r="K56" s="87">
        <f>IF(J41=Database!$B$17,0,MAX(1,COUNTIF(Database!$B$18:$B$20,J41)*2+COUNTIF(Database!$B$21:$B$26,J41)*4+SUM(K44:K55)))</f>
        <v>0</v>
      </c>
      <c r="L56" s="82" t="str">
        <f>IF(ISNA(INDEX(Stats!$B$5:$C$70,MATCH(L41,Stats!$B$5:$B$70,0),2)),"",INDEX(Stats!$B$5:$C$70,MATCH(L41,Stats!$B$5:$B$70,0),2))</f>
        <v/>
      </c>
      <c r="M56" s="87">
        <f>IF(L41=Database!$B$17,0,MAX(1,COUNTIF(Database!$B$18:$B$20,L41)*2+COUNTIF(Database!$B$21:$B$26,L41)*4+SUM(M44:M55)))</f>
        <v>0</v>
      </c>
      <c r="N56" s="82" t="str">
        <f>IF(ISNA(INDEX(Stats!$B$5:$C$70,MATCH(N41,Stats!$B$5:$B$70,0),2)),"",INDEX(Stats!$B$5:$C$70,MATCH(N41,Stats!$B$5:$B$70,0),2))</f>
        <v/>
      </c>
      <c r="O56" s="87">
        <f>IF(N41=Database!$B$17,0,MAX(1,COUNTIF(Database!$B$18:$B$20,N41)*2+COUNTIF(Database!$B$21:$B$26,N41)*4+SUM(O44:O55)))</f>
        <v>0</v>
      </c>
    </row>
    <row r="57" spans="1:25" ht="13.5" thickBot="1" x14ac:dyDescent="0.35">
      <c r="A57" s="15"/>
      <c r="B57" s="17"/>
      <c r="C57" s="88"/>
      <c r="D57" s="18"/>
      <c r="E57" s="88"/>
      <c r="F57" s="18"/>
      <c r="G57" s="88"/>
      <c r="H57" s="18"/>
      <c r="I57" s="88"/>
      <c r="J57" s="18"/>
      <c r="K57" s="88"/>
      <c r="L57" s="18"/>
      <c r="M57" s="88"/>
      <c r="N57" s="18"/>
      <c r="O57" s="88"/>
    </row>
    <row r="58" spans="1:25" ht="13.5" thickBot="1" x14ac:dyDescent="0.35">
      <c r="B58" s="185" t="s">
        <v>173</v>
      </c>
      <c r="C58" s="186"/>
      <c r="D58" s="186"/>
      <c r="E58" s="186"/>
      <c r="F58" s="186"/>
      <c r="G58" s="186"/>
      <c r="H58" s="186"/>
      <c r="I58" s="186"/>
      <c r="J58" s="186"/>
      <c r="K58" s="186"/>
      <c r="L58" s="186"/>
      <c r="M58" s="186"/>
      <c r="N58" s="186"/>
      <c r="O58" s="187"/>
      <c r="Q58" s="194" t="s">
        <v>222</v>
      </c>
      <c r="R58" s="195"/>
      <c r="S58" s="195"/>
      <c r="T58" s="195"/>
      <c r="U58" s="195"/>
      <c r="V58" s="196"/>
      <c r="W58" s="171" t="s">
        <v>227</v>
      </c>
      <c r="X58" s="207"/>
      <c r="Y58" s="172"/>
    </row>
    <row r="59" spans="1:25" ht="12.75" customHeight="1" x14ac:dyDescent="0.3">
      <c r="B59" s="103" t="s">
        <v>183</v>
      </c>
      <c r="C59" s="92">
        <f>E74+G74+I74+K74+M74+O74</f>
        <v>0</v>
      </c>
      <c r="D59" s="188" t="s">
        <v>174</v>
      </c>
      <c r="E59" s="189"/>
      <c r="F59" s="188" t="s">
        <v>174</v>
      </c>
      <c r="G59" s="189"/>
      <c r="H59" s="188" t="s">
        <v>174</v>
      </c>
      <c r="I59" s="189"/>
      <c r="J59" s="188" t="s">
        <v>174</v>
      </c>
      <c r="K59" s="189"/>
      <c r="L59" s="188" t="s">
        <v>174</v>
      </c>
      <c r="M59" s="189"/>
      <c r="N59" s="188" t="s">
        <v>174</v>
      </c>
      <c r="O59" s="189"/>
      <c r="Q59" s="201" t="str">
        <f>IF(B58&lt;&gt;"Name of Power",_xlfn.CONCAT(B58,"        [",C65,"]"),"")</f>
        <v/>
      </c>
      <c r="R59" s="202"/>
      <c r="S59" s="202"/>
      <c r="T59" s="202"/>
      <c r="U59" s="202"/>
      <c r="V59" s="203"/>
      <c r="W59" s="208" t="str">
        <f>_xlfn.TEXTJOIN(CHAR(10),TRUE,Q59,Q60,S60,U60,Q67,S67,U67)</f>
        <v/>
      </c>
      <c r="X59" s="209"/>
      <c r="Y59" s="210"/>
    </row>
    <row r="60" spans="1:25" ht="13" customHeight="1" thickBot="1" x14ac:dyDescent="0.3">
      <c r="B60" s="99" t="s">
        <v>186</v>
      </c>
      <c r="C60" s="93">
        <f>SUM(C62,C63*2,C64*4)*C59+IF(ISNUMBER(D74),D74*SUM(E62:E73),0)</f>
        <v>0</v>
      </c>
      <c r="D60" s="190" t="str">
        <f>IF(D59=Database!$B$18,Database!$D$18,IF(D59=Database!$B$19,Database!$D$22,IF(D59=Database!$B$20,Database!$D$19,"")))</f>
        <v/>
      </c>
      <c r="E60" s="191"/>
      <c r="F60" s="190" t="str">
        <f>IF(F59=Database!$B$18,Database!$D$18,IF(F59=Database!$B$19,Database!$D$22,IF(F59=Database!$B$20,Database!$D$19,"")))</f>
        <v/>
      </c>
      <c r="G60" s="191"/>
      <c r="H60" s="190" t="str">
        <f>IF(H59=Database!$B$18,Database!$D$18,IF(H59=Database!$B$19,Database!$D$22,IF(H59=Database!$B$20,Database!$D$19,"")))</f>
        <v/>
      </c>
      <c r="I60" s="191"/>
      <c r="J60" s="190" t="str">
        <f>IF(J59=Database!$B$18,Database!$D$18,IF(J59=Database!$B$19,Database!$D$22,IF(J59=Database!$B$20,Database!$D$19,"")))</f>
        <v/>
      </c>
      <c r="K60" s="191"/>
      <c r="L60" s="190" t="str">
        <f>IF(L59=Database!$B$18,Database!$D$18,IF(L59=Database!$B$19,Database!$D$22,IF(L59=Database!$B$20,Database!$D$19,"")))</f>
        <v/>
      </c>
      <c r="M60" s="191"/>
      <c r="N60" s="190" t="str">
        <f>IF(N59=Database!$B$18,Database!$D$18,IF(N59=Database!$B$19,Database!$D$22,IF(N59=Database!$B$20,Database!$D$19,"")))</f>
        <v/>
      </c>
      <c r="O60" s="191"/>
      <c r="Q60" s="197" t="str">
        <f>IF(B58="Name of Power","",_xlfn.CONCAT(IF(D59&lt;&gt;Database!$B$17,_xlfn.CONCAT("    ",D59,"        [",C59,"/",C59*2,"/",C59*4,"]",IF(D62&lt;&gt;Database!$F$18,_xlfn.CONCAT(CHAR(10),"    *  ",D62),""),IF(D63&lt;&gt;Database!$F$18,_xlfn.CONCAT(CHAR(10),"    *  ",D63),""),IF(D64&lt;&gt;Database!$F$18,_xlfn.CONCAT(CHAR(10),"    *  ",D64),""),IF(D65&lt;&gt;Database!$F$18,_xlfn.CONCAT(CHAR(10),"    *  ",D65),""),IF(D66&lt;&gt;Database!$F$18,_xlfn.CONCAT(CHAR(10),"    *  ",D66),""),IF(D67&lt;&gt;Database!$F$18,_xlfn.CONCAT(CHAR(10),"    *  ",D67),""),IF(D68&lt;&gt;Database!$I$18,_xlfn.CONCAT(CHAR(10),"    *  ",D68),""),IF(D69&lt;&gt;Database!$I$18,_xlfn.CONCAT(CHAR(10),"    *  ",D69),""),IF(D70&lt;&gt;Database!$I$18,_xlfn.CONCAT(CHAR(10),"    *  ",D70),""),IF(D71&lt;&gt;Database!$I$18,_xlfn.CONCAT(CHAR(10),"    *  ",D71),""),IF(D72&lt;&gt;Database!$I$18,_xlfn.CONCAT(CHAR(10),"    *  ",D72),""),IF(D73&lt;&gt;Database!$I$18,_xlfn.CONCAT(CHAR(10),"    *  ",D73),"")),"")))</f>
        <v/>
      </c>
      <c r="R60" s="198"/>
      <c r="S60" s="197" t="str">
        <f>IF(D58="Name of Power","",_xlfn.CONCAT(IF(F59&lt;&gt;Database!$B$17,_xlfn.CONCAT("    ",F59,IF(F62&lt;&gt;Database!$F$18,_xlfn.CONCAT(CHAR(10),"    *  ",F62),""),IF(F63&lt;&gt;Database!$F$18,_xlfn.CONCAT(CHAR(10),"    *  ",F63),""),IF(F64&lt;&gt;Database!$F$18,_xlfn.CONCAT(CHAR(10),"    *  ",F64),""),IF(F65&lt;&gt;Database!$F$18,_xlfn.CONCAT(CHAR(10),"    *  ",F65),""),IF(F66&lt;&gt;Database!$F$18,_xlfn.CONCAT(CHAR(10),"    *  ",F66),""),IF(F67&lt;&gt;Database!$F$18,_xlfn.CONCAT(CHAR(10),"    *  ",F67),""),IF(F68&lt;&gt;Database!$I$18,_xlfn.CONCAT(CHAR(10),"    *  ",F68),""),IF(F69&lt;&gt;Database!$I$18,_xlfn.CONCAT(CHAR(10),"    *  ",F69),""),IF(F70&lt;&gt;Database!$I$18,_xlfn.CONCAT(CHAR(10),"    *  ",F70),""),IF(F71&lt;&gt;Database!$I$18,_xlfn.CONCAT(CHAR(10),"    *  ",F71),""),IF(F72&lt;&gt;Database!$I$18,_xlfn.CONCAT(CHAR(10),"    *  ",F72),""),IF(F73&lt;&gt;Database!$I$18,_xlfn.CONCAT(CHAR(10),"    *  ",F73),"")),"")))</f>
        <v/>
      </c>
      <c r="T60" s="198"/>
      <c r="U60" s="197" t="str">
        <f>IF(F58="Name of Power","",_xlfn.CONCAT(IF(H59&lt;&gt;Database!$B$17,_xlfn.CONCAT("    ",H59,IF(H62&lt;&gt;Database!$F$18,_xlfn.CONCAT(CHAR(10),"    *  ",H62),""),IF(H63&lt;&gt;Database!$F$18,_xlfn.CONCAT(CHAR(10),"    *  ",H63),""),IF(H64&lt;&gt;Database!$F$18,_xlfn.CONCAT(CHAR(10),"    *  ",H64),""),IF(H65&lt;&gt;Database!$F$18,_xlfn.CONCAT(CHAR(10),"    *  ",H65),""),IF(H66&lt;&gt;Database!$F$18,_xlfn.CONCAT(CHAR(10),"    *  ",H66),""),IF(H67&lt;&gt;Database!$F$18,_xlfn.CONCAT(CHAR(10),"    *  ",H67),""),IF(H68&lt;&gt;Database!$I$18,_xlfn.CONCAT(CHAR(10),"    *  ",H68),""),IF(H69&lt;&gt;Database!$I$18,_xlfn.CONCAT(CHAR(10),"    *  ",H69),""),IF(H70&lt;&gt;Database!$I$18,_xlfn.CONCAT(CHAR(10),"    *  ",H70),""),IF(H71&lt;&gt;Database!$I$18,_xlfn.CONCAT(CHAR(10),"    *  ",H71),""),IF(H72&lt;&gt;Database!$I$18,_xlfn.CONCAT(CHAR(10),"    *  ",H72),""),IF(H73&lt;&gt;Database!$I$18,_xlfn.CONCAT(CHAR(10),"    *  ",H73),"")),"")))</f>
        <v/>
      </c>
      <c r="V60" s="198"/>
      <c r="W60" s="208"/>
      <c r="X60" s="209"/>
      <c r="Y60" s="210"/>
    </row>
    <row r="61" spans="1:25" ht="13.5" thickBot="1" x14ac:dyDescent="0.35">
      <c r="B61" s="104"/>
      <c r="C61" s="105"/>
      <c r="D61" s="204" t="s">
        <v>187</v>
      </c>
      <c r="E61" s="205"/>
      <c r="F61" s="205"/>
      <c r="G61" s="205"/>
      <c r="H61" s="205"/>
      <c r="I61" s="205"/>
      <c r="J61" s="205"/>
      <c r="K61" s="205"/>
      <c r="L61" s="205"/>
      <c r="M61" s="205"/>
      <c r="N61" s="206"/>
      <c r="O61" s="106"/>
      <c r="Q61" s="197"/>
      <c r="R61" s="198"/>
      <c r="S61" s="197"/>
      <c r="T61" s="198"/>
      <c r="U61" s="197"/>
      <c r="V61" s="198"/>
      <c r="W61" s="208"/>
      <c r="X61" s="209"/>
      <c r="Y61" s="210"/>
    </row>
    <row r="62" spans="1:25" x14ac:dyDescent="0.25">
      <c r="B62" s="103" t="s">
        <v>184</v>
      </c>
      <c r="C62" s="107">
        <v>0</v>
      </c>
      <c r="D62" s="98" t="s">
        <v>218</v>
      </c>
      <c r="E62" s="152">
        <f>INDEX(Database!$F$18:$G$56,MATCH(D62,Database!$F$18:$F$56,0),2)</f>
        <v>0</v>
      </c>
      <c r="F62" s="150" t="s">
        <v>218</v>
      </c>
      <c r="G62" s="152">
        <f>INDEX(Database!$F$18:$G$56,MATCH(F62,Database!$F$18:$F$56,0),2)</f>
        <v>0</v>
      </c>
      <c r="H62" s="149" t="s">
        <v>218</v>
      </c>
      <c r="I62" s="152">
        <f>INDEX(Database!$F$18:$G$56,MATCH(H62,Database!$F$18:$F$56,0),2)</f>
        <v>0</v>
      </c>
      <c r="J62" s="149" t="s">
        <v>218</v>
      </c>
      <c r="K62" s="152">
        <f>INDEX(Database!$F$18:$G$56,MATCH(J62,Database!$F$18:$F$56,0),2)</f>
        <v>0</v>
      </c>
      <c r="L62" s="149" t="s">
        <v>218</v>
      </c>
      <c r="M62" s="152">
        <f>INDEX(Database!$F$18:$G$56,MATCH(L62,Database!$F$18:$F$56,0),2)</f>
        <v>0</v>
      </c>
      <c r="N62" s="149" t="s">
        <v>218</v>
      </c>
      <c r="O62" s="152">
        <f>INDEX(Database!$F$18:$G$56,MATCH(N62,Database!$F$18:$F$56,0),2)</f>
        <v>0</v>
      </c>
      <c r="Q62" s="197"/>
      <c r="R62" s="198"/>
      <c r="S62" s="197"/>
      <c r="T62" s="198"/>
      <c r="U62" s="197"/>
      <c r="V62" s="198"/>
      <c r="W62" s="208"/>
      <c r="X62" s="209"/>
      <c r="Y62" s="210"/>
    </row>
    <row r="63" spans="1:25" x14ac:dyDescent="0.25">
      <c r="B63" s="100" t="s">
        <v>8</v>
      </c>
      <c r="C63" s="101">
        <v>0</v>
      </c>
      <c r="D63" s="96" t="s">
        <v>218</v>
      </c>
      <c r="E63" s="153">
        <f>INDEX(Database!$F$18:$G$56,MATCH(D63,Database!$F$18:$F$56,0),2)</f>
        <v>0</v>
      </c>
      <c r="F63" s="150" t="s">
        <v>218</v>
      </c>
      <c r="G63" s="153">
        <f>INDEX(Database!$F$18:$G$56,MATCH(F63,Database!$F$18:$F$56,0),2)</f>
        <v>0</v>
      </c>
      <c r="H63" s="150" t="s">
        <v>218</v>
      </c>
      <c r="I63" s="153">
        <f>INDEX(Database!$F$18:$G$56,MATCH(H63,Database!$F$18:$F$56,0),2)</f>
        <v>0</v>
      </c>
      <c r="J63" s="150" t="s">
        <v>218</v>
      </c>
      <c r="K63" s="153">
        <f>INDEX(Database!$F$18:$G$56,MATCH(J63,Database!$F$18:$F$56,0),2)</f>
        <v>0</v>
      </c>
      <c r="L63" s="150" t="s">
        <v>218</v>
      </c>
      <c r="M63" s="153">
        <f>INDEX(Database!$F$18:$G$56,MATCH(L63,Database!$F$18:$F$56,0),2)</f>
        <v>0</v>
      </c>
      <c r="N63" s="150" t="s">
        <v>218</v>
      </c>
      <c r="O63" s="153">
        <f>INDEX(Database!$F$18:$G$56,MATCH(N63,Database!$F$18:$F$56,0),2)</f>
        <v>0</v>
      </c>
      <c r="Q63" s="197"/>
      <c r="R63" s="198"/>
      <c r="S63" s="197"/>
      <c r="T63" s="198"/>
      <c r="U63" s="197"/>
      <c r="V63" s="198"/>
      <c r="W63" s="208"/>
      <c r="X63" s="209"/>
      <c r="Y63" s="210"/>
    </row>
    <row r="64" spans="1:25" ht="13" thickBot="1" x14ac:dyDescent="0.3">
      <c r="B64" s="100" t="s">
        <v>7</v>
      </c>
      <c r="C64" s="102">
        <v>0</v>
      </c>
      <c r="D64" s="96" t="s">
        <v>218</v>
      </c>
      <c r="E64" s="153">
        <f>INDEX(Database!$F$18:$G$56,MATCH(D64,Database!$F$18:$F$56,0),2)</f>
        <v>0</v>
      </c>
      <c r="F64" s="150" t="s">
        <v>218</v>
      </c>
      <c r="G64" s="153">
        <f>INDEX(Database!$F$18:$G$56,MATCH(F64,Database!$F$18:$F$56,0),2)</f>
        <v>0</v>
      </c>
      <c r="H64" s="150" t="s">
        <v>218</v>
      </c>
      <c r="I64" s="153">
        <f>INDEX(Database!$F$18:$G$56,MATCH(H64,Database!$F$18:$F$56,0),2)</f>
        <v>0</v>
      </c>
      <c r="J64" s="150" t="s">
        <v>218</v>
      </c>
      <c r="K64" s="153">
        <f>INDEX(Database!$F$18:$G$56,MATCH(J64,Database!$F$18:$F$56,0),2)</f>
        <v>0</v>
      </c>
      <c r="L64" s="150" t="s">
        <v>218</v>
      </c>
      <c r="M64" s="153">
        <f>INDEX(Database!$F$18:$G$56,MATCH(L64,Database!$F$18:$F$56,0),2)</f>
        <v>0</v>
      </c>
      <c r="N64" s="150" t="s">
        <v>218</v>
      </c>
      <c r="O64" s="153">
        <f>INDEX(Database!$F$18:$G$56,MATCH(N64,Database!$F$18:$F$56,0),2)</f>
        <v>0</v>
      </c>
      <c r="Q64" s="197"/>
      <c r="R64" s="198"/>
      <c r="S64" s="197"/>
      <c r="T64" s="198"/>
      <c r="U64" s="197"/>
      <c r="V64" s="198"/>
      <c r="W64" s="208"/>
      <c r="X64" s="209"/>
      <c r="Y64" s="210"/>
    </row>
    <row r="65" spans="1:25" ht="13" thickBot="1" x14ac:dyDescent="0.3">
      <c r="B65" s="99" t="s">
        <v>185</v>
      </c>
      <c r="C65" s="94" t="str">
        <f>CONCATENATE(IF(AND(C62&gt;0,C62&lt;&gt;""),CONCATENATE(C62,"D"),""),IF(AND(C62&gt;0,C62&lt;&gt;"",C63&gt;0,C63&lt;&gt;""),", ",""),IF(AND(C63&gt;0,C63&lt;&gt;""),CONCATENATE(C63,"HD"),""),IF(AND(OR(AND(C62&gt;0,C62&lt;&gt;""),AND(C63&gt;0,C63&lt;&gt;"")),C64&gt;0,C64&lt;&gt;""),", ",""),IF(AND(C64&gt;0,C64&lt;&gt;""),CONCATENATE(C64,"WD"),""))</f>
        <v/>
      </c>
      <c r="D65" s="96" t="s">
        <v>218</v>
      </c>
      <c r="E65" s="153">
        <f>INDEX(Database!$F$18:$G$56,MATCH(D65,Database!$F$18:$F$56,0),2)</f>
        <v>0</v>
      </c>
      <c r="F65" s="150" t="s">
        <v>218</v>
      </c>
      <c r="G65" s="153">
        <f>INDEX(Database!$F$18:$G$56,MATCH(F65,Database!$F$18:$F$56,0),2)</f>
        <v>0</v>
      </c>
      <c r="H65" s="150" t="s">
        <v>218</v>
      </c>
      <c r="I65" s="153">
        <f>INDEX(Database!$F$18:$G$56,MATCH(H65,Database!$F$18:$F$56,0),2)</f>
        <v>0</v>
      </c>
      <c r="J65" s="150" t="s">
        <v>218</v>
      </c>
      <c r="K65" s="153">
        <f>INDEX(Database!$F$18:$G$56,MATCH(J65,Database!$F$18:$F$56,0),2)</f>
        <v>0</v>
      </c>
      <c r="L65" s="150" t="s">
        <v>218</v>
      </c>
      <c r="M65" s="153">
        <f>INDEX(Database!$F$18:$G$56,MATCH(L65,Database!$F$18:$F$56,0),2)</f>
        <v>0</v>
      </c>
      <c r="N65" s="150" t="s">
        <v>218</v>
      </c>
      <c r="O65" s="153">
        <f>INDEX(Database!$F$18:$G$56,MATCH(N65,Database!$F$18:$F$56,0),2)</f>
        <v>0</v>
      </c>
      <c r="Q65" s="197"/>
      <c r="R65" s="198"/>
      <c r="S65" s="197"/>
      <c r="T65" s="198"/>
      <c r="U65" s="197"/>
      <c r="V65" s="198"/>
      <c r="W65" s="208"/>
      <c r="X65" s="209"/>
      <c r="Y65" s="210"/>
    </row>
    <row r="66" spans="1:25" ht="12.5" customHeight="1" x14ac:dyDescent="0.25">
      <c r="B66" s="179" t="str">
        <f>Database!$I$14</f>
        <v>Enter Short Description of Power</v>
      </c>
      <c r="C66" s="180"/>
      <c r="D66" s="96" t="s">
        <v>218</v>
      </c>
      <c r="E66" s="153">
        <f>INDEX(Database!$F$18:$G$56,MATCH(D66,Database!$F$18:$F$56,0),2)</f>
        <v>0</v>
      </c>
      <c r="F66" s="150" t="s">
        <v>218</v>
      </c>
      <c r="G66" s="153">
        <f>INDEX(Database!$F$18:$G$56,MATCH(F66,Database!$F$18:$F$56,0),2)</f>
        <v>0</v>
      </c>
      <c r="H66" s="150" t="s">
        <v>218</v>
      </c>
      <c r="I66" s="153">
        <f>INDEX(Database!$F$18:$G$56,MATCH(H66,Database!$F$18:$F$56,0),2)</f>
        <v>0</v>
      </c>
      <c r="J66" s="150" t="s">
        <v>218</v>
      </c>
      <c r="K66" s="153">
        <f>INDEX(Database!$F$18:$G$56,MATCH(J66,Database!$F$18:$F$56,0),2)</f>
        <v>0</v>
      </c>
      <c r="L66" s="150" t="s">
        <v>218</v>
      </c>
      <c r="M66" s="153">
        <f>INDEX(Database!$F$18:$G$56,MATCH(L66,Database!$F$18:$F$56,0),2)</f>
        <v>0</v>
      </c>
      <c r="N66" s="150" t="s">
        <v>218</v>
      </c>
      <c r="O66" s="153">
        <f>INDEX(Database!$F$18:$G$56,MATCH(N66,Database!$F$18:$F$56,0),2)</f>
        <v>0</v>
      </c>
      <c r="Q66" s="197"/>
      <c r="R66" s="198"/>
      <c r="S66" s="197"/>
      <c r="T66" s="198"/>
      <c r="U66" s="197"/>
      <c r="V66" s="198"/>
      <c r="W66" s="208"/>
      <c r="X66" s="209"/>
      <c r="Y66" s="210"/>
    </row>
    <row r="67" spans="1:25" ht="12.5" customHeight="1" thickBot="1" x14ac:dyDescent="0.3">
      <c r="B67" s="181"/>
      <c r="C67" s="182"/>
      <c r="D67" s="97" t="s">
        <v>218</v>
      </c>
      <c r="E67" s="154">
        <f>INDEX(Database!$F$18:$G$56,MATCH(D67,Database!$F$18:$F$56,0),2)</f>
        <v>0</v>
      </c>
      <c r="F67" s="151" t="s">
        <v>218</v>
      </c>
      <c r="G67" s="154">
        <f>INDEX(Database!$F$18:$G$56,MATCH(F67,Database!$F$18:$F$56,0),2)</f>
        <v>0</v>
      </c>
      <c r="H67" s="151" t="s">
        <v>218</v>
      </c>
      <c r="I67" s="154">
        <f>INDEX(Database!$F$18:$G$56,MATCH(H67,Database!$F$18:$F$56,0),2)</f>
        <v>0</v>
      </c>
      <c r="J67" s="151" t="s">
        <v>218</v>
      </c>
      <c r="K67" s="154">
        <f>INDEX(Database!$F$18:$G$56,MATCH(J67,Database!$F$18:$F$56,0),2)</f>
        <v>0</v>
      </c>
      <c r="L67" s="151" t="s">
        <v>218</v>
      </c>
      <c r="M67" s="154">
        <f>INDEX(Database!$F$18:$G$56,MATCH(L67,Database!$F$18:$F$56,0),2)</f>
        <v>0</v>
      </c>
      <c r="N67" s="151" t="s">
        <v>218</v>
      </c>
      <c r="O67" s="154">
        <f>INDEX(Database!$F$18:$G$56,MATCH(N67,Database!$F$18:$F$56,0),2)</f>
        <v>0</v>
      </c>
      <c r="Q67" s="197" t="str">
        <f>IF(B58="Name of Power","",_xlfn.CONCAT(IF(J59&lt;&gt;Database!$B$17,_xlfn.CONCAT("    ",J59,IF(J62&lt;&gt;Database!$F$18,_xlfn.CONCAT(CHAR(10),"    *  ",J62),""),IF(J63&lt;&gt;Database!$F$18,_xlfn.CONCAT(CHAR(10),"    *  ",J63),""),IF(J64&lt;&gt;Database!$F$18,_xlfn.CONCAT(CHAR(10),"    *  ",J64),""),IF(J65&lt;&gt;Database!$F$18,_xlfn.CONCAT(CHAR(10),"    *  ",J65),""),IF(J66&lt;&gt;Database!$F$18,_xlfn.CONCAT(CHAR(10),"    *  ",J66),""),IF(J67&lt;&gt;Database!$F$18,_xlfn.CONCAT(CHAR(10),"    *  ",J67),""),IF(J68&lt;&gt;Database!$I$18,_xlfn.CONCAT(CHAR(10),"    *  ",J68),""),IF(J69&lt;&gt;Database!$I$18,_xlfn.CONCAT(CHAR(10),"    *  ",J69),""),IF(J70&lt;&gt;Database!$I$18,_xlfn.CONCAT(CHAR(10),"    *  ",J70),""),IF(J71&lt;&gt;Database!$I$18,_xlfn.CONCAT(CHAR(10),"    *  ",J71),""),IF(J72&lt;&gt;Database!$I$18,_xlfn.CONCAT(CHAR(10),"    *  ",J72),""),IF(J73&lt;&gt;Database!$I$18,_xlfn.CONCAT(CHAR(10),"    *  ",J73),"")),"")))</f>
        <v/>
      </c>
      <c r="R67" s="198"/>
      <c r="S67" s="197" t="str">
        <f>IF(D58="Name of Power","",_xlfn.CONCAT(IF(L59&lt;&gt;Database!$B$17,_xlfn.CONCAT("    ",L59,IF(L62&lt;&gt;Database!$F$18,_xlfn.CONCAT(CHAR(10),"    *  ",L62),""),IF(L63&lt;&gt;Database!$F$18,_xlfn.CONCAT(CHAR(10),"    *  ",L63),""),IF(L64&lt;&gt;Database!$F$18,_xlfn.CONCAT(CHAR(10),"    *  ",L64),""),IF(L65&lt;&gt;Database!$F$18,_xlfn.CONCAT(CHAR(10),"    *  ",L65),""),IF(L66&lt;&gt;Database!$F$18,_xlfn.CONCAT(CHAR(10),"    *  ",L66),""),IF(L67&lt;&gt;Database!$F$18,_xlfn.CONCAT(CHAR(10),"    *  ",L67),""),IF(L68&lt;&gt;Database!$I$18,_xlfn.CONCAT(CHAR(10),"    *  ",L68),""),IF(L69&lt;&gt;Database!$I$18,_xlfn.CONCAT(CHAR(10),"    *  ",L69),""),IF(L70&lt;&gt;Database!$I$18,_xlfn.CONCAT(CHAR(10),"    *  ",L70),""),IF(L71&lt;&gt;Database!$I$18,_xlfn.CONCAT(CHAR(10),"    *  ",L71),""),IF(L72&lt;&gt;Database!$I$18,_xlfn.CONCAT(CHAR(10),"    *  ",L72),""),IF(L73&lt;&gt;Database!$I$18,_xlfn.CONCAT(CHAR(10),"    *  ",L73),"")),"")))</f>
        <v/>
      </c>
      <c r="T67" s="198"/>
      <c r="U67" s="197" t="str">
        <f>IF(F58="Name of Power","",_xlfn.CONCAT(IF(N59&lt;&gt;Database!$B$17,_xlfn.CONCAT("    ",N59,IF(N62&lt;&gt;Database!$F$18,_xlfn.CONCAT(CHAR(10),"    *  ",N62),""),IF(N63&lt;&gt;Database!$F$18,_xlfn.CONCAT(CHAR(10),"    *  ",N63),""),IF(N64&lt;&gt;Database!$F$18,_xlfn.CONCAT(CHAR(10),"    *  ",N64),""),IF(N65&lt;&gt;Database!$F$18,_xlfn.CONCAT(CHAR(10),"    *  ",N65),""),IF(N66&lt;&gt;Database!$F$18,_xlfn.CONCAT(CHAR(10),"    *  ",N66),""),IF(N67&lt;&gt;Database!$F$18,_xlfn.CONCAT(CHAR(10),"    *  ",N67),""),IF(N68&lt;&gt;Database!$I$18,_xlfn.CONCAT(CHAR(10),"    *  ",N68),""),IF(N69&lt;&gt;Database!$I$18,_xlfn.CONCAT(CHAR(10),"    *  ",N69),""),IF(N70&lt;&gt;Database!$I$18,_xlfn.CONCAT(CHAR(10),"    *  ",N70),""),IF(N71&lt;&gt;Database!$I$18,_xlfn.CONCAT(CHAR(10),"    *  ",N71),""),IF(N72&lt;&gt;Database!$I$18,_xlfn.CONCAT(CHAR(10),"    *  ",N72),""),IF(N73&lt;&gt;Database!$I$18,_xlfn.CONCAT(CHAR(10),"    *  ",N73),"")),"")))</f>
        <v/>
      </c>
      <c r="V67" s="198"/>
      <c r="W67" s="208"/>
      <c r="X67" s="209"/>
      <c r="Y67" s="210"/>
    </row>
    <row r="68" spans="1:25" x14ac:dyDescent="0.25">
      <c r="B68" s="181"/>
      <c r="C68" s="182"/>
      <c r="D68" s="96" t="s">
        <v>219</v>
      </c>
      <c r="E68" s="155">
        <f>INDEX(Database!$I$18:$J$52,MATCH(D68,Database!$I$18:$I$52,0),2)</f>
        <v>0</v>
      </c>
      <c r="F68" s="96" t="s">
        <v>219</v>
      </c>
      <c r="G68" s="155">
        <f>INDEX(Database!$I$18:$J$52,MATCH(F68,Database!$I$18:$I$52,0),2)</f>
        <v>0</v>
      </c>
      <c r="H68" s="96" t="s">
        <v>219</v>
      </c>
      <c r="I68" s="155">
        <f>INDEX(Database!$I$18:$J$52,MATCH(H68,Database!$I$18:$I$52,0),2)</f>
        <v>0</v>
      </c>
      <c r="J68" s="96" t="s">
        <v>219</v>
      </c>
      <c r="K68" s="155">
        <f>INDEX(Database!$I$18:$J$52,MATCH(J68,Database!$I$18:$I$52,0),2)</f>
        <v>0</v>
      </c>
      <c r="L68" s="96" t="s">
        <v>219</v>
      </c>
      <c r="M68" s="155">
        <f>INDEX(Database!$I$18:$J$52,MATCH(L68,Database!$I$18:$I$52,0),2)</f>
        <v>0</v>
      </c>
      <c r="N68" s="96" t="s">
        <v>219</v>
      </c>
      <c r="O68" s="155">
        <f>INDEX(Database!$I$18:$J$52,MATCH(N68,Database!$I$18:$I$52,0),2)</f>
        <v>0</v>
      </c>
      <c r="Q68" s="197"/>
      <c r="R68" s="198"/>
      <c r="S68" s="197"/>
      <c r="T68" s="198"/>
      <c r="U68" s="197"/>
      <c r="V68" s="198"/>
      <c r="W68" s="208"/>
      <c r="X68" s="209"/>
      <c r="Y68" s="210"/>
    </row>
    <row r="69" spans="1:25" x14ac:dyDescent="0.25">
      <c r="B69" s="181"/>
      <c r="C69" s="182"/>
      <c r="D69" s="96" t="s">
        <v>219</v>
      </c>
      <c r="E69" s="153">
        <f>INDEX(Database!$I$18:$J$52,MATCH(D69,Database!$I$18:$I$52,0),2)</f>
        <v>0</v>
      </c>
      <c r="F69" s="96" t="s">
        <v>219</v>
      </c>
      <c r="G69" s="153">
        <f>INDEX(Database!$I$18:$J$52,MATCH(F69,Database!$I$18:$I$52,0),2)</f>
        <v>0</v>
      </c>
      <c r="H69" s="96" t="s">
        <v>219</v>
      </c>
      <c r="I69" s="153">
        <f>INDEX(Database!$I$18:$J$52,MATCH(H69,Database!$I$18:$I$52,0),2)</f>
        <v>0</v>
      </c>
      <c r="J69" s="96" t="s">
        <v>219</v>
      </c>
      <c r="K69" s="153">
        <f>INDEX(Database!$I$18:$J$52,MATCH(J69,Database!$I$18:$I$52,0),2)</f>
        <v>0</v>
      </c>
      <c r="L69" s="96" t="s">
        <v>219</v>
      </c>
      <c r="M69" s="153">
        <f>INDEX(Database!$I$18:$J$52,MATCH(L69,Database!$I$18:$I$52,0),2)</f>
        <v>0</v>
      </c>
      <c r="N69" s="96" t="s">
        <v>219</v>
      </c>
      <c r="O69" s="153">
        <f>INDEX(Database!$I$18:$J$52,MATCH(N69,Database!$I$18:$I$52,0),2)</f>
        <v>0</v>
      </c>
      <c r="Q69" s="197"/>
      <c r="R69" s="198"/>
      <c r="S69" s="197"/>
      <c r="T69" s="198"/>
      <c r="U69" s="197"/>
      <c r="V69" s="198"/>
      <c r="W69" s="208"/>
      <c r="X69" s="209"/>
      <c r="Y69" s="210"/>
    </row>
    <row r="70" spans="1:25" x14ac:dyDescent="0.25">
      <c r="B70" s="181"/>
      <c r="C70" s="182"/>
      <c r="D70" s="96" t="s">
        <v>219</v>
      </c>
      <c r="E70" s="153">
        <f>INDEX(Database!$I$18:$J$52,MATCH(D70,Database!$I$18:$I$52,0),2)</f>
        <v>0</v>
      </c>
      <c r="F70" s="96" t="s">
        <v>219</v>
      </c>
      <c r="G70" s="153">
        <f>INDEX(Database!$I$18:$J$52,MATCH(F70,Database!$I$18:$I$52,0),2)</f>
        <v>0</v>
      </c>
      <c r="H70" s="96" t="s">
        <v>219</v>
      </c>
      <c r="I70" s="153">
        <f>INDEX(Database!$I$18:$J$52,MATCH(H70,Database!$I$18:$I$52,0),2)</f>
        <v>0</v>
      </c>
      <c r="J70" s="96" t="s">
        <v>219</v>
      </c>
      <c r="K70" s="153">
        <f>INDEX(Database!$I$18:$J$52,MATCH(J70,Database!$I$18:$I$52,0),2)</f>
        <v>0</v>
      </c>
      <c r="L70" s="96" t="s">
        <v>219</v>
      </c>
      <c r="M70" s="153">
        <f>INDEX(Database!$I$18:$J$52,MATCH(L70,Database!$I$18:$I$52,0),2)</f>
        <v>0</v>
      </c>
      <c r="N70" s="96" t="s">
        <v>219</v>
      </c>
      <c r="O70" s="153">
        <f>INDEX(Database!$I$18:$J$52,MATCH(N70,Database!$I$18:$I$52,0),2)</f>
        <v>0</v>
      </c>
      <c r="Q70" s="197"/>
      <c r="R70" s="198"/>
      <c r="S70" s="197"/>
      <c r="T70" s="198"/>
      <c r="U70" s="197"/>
      <c r="V70" s="198"/>
      <c r="W70" s="208"/>
      <c r="X70" s="209"/>
      <c r="Y70" s="210"/>
    </row>
    <row r="71" spans="1:25" x14ac:dyDescent="0.25">
      <c r="B71" s="181"/>
      <c r="C71" s="182"/>
      <c r="D71" s="96" t="s">
        <v>219</v>
      </c>
      <c r="E71" s="153">
        <f>INDEX(Database!$I$18:$J$52,MATCH(D71,Database!$I$18:$I$52,0),2)</f>
        <v>0</v>
      </c>
      <c r="F71" s="96" t="s">
        <v>219</v>
      </c>
      <c r="G71" s="153">
        <f>INDEX(Database!$I$18:$J$52,MATCH(F71,Database!$I$18:$I$52,0),2)</f>
        <v>0</v>
      </c>
      <c r="H71" s="96" t="s">
        <v>219</v>
      </c>
      <c r="I71" s="153">
        <f>INDEX(Database!$I$18:$J$52,MATCH(H71,Database!$I$18:$I$52,0),2)</f>
        <v>0</v>
      </c>
      <c r="J71" s="96" t="s">
        <v>219</v>
      </c>
      <c r="K71" s="153">
        <f>INDEX(Database!$I$18:$J$52,MATCH(J71,Database!$I$18:$I$52,0),2)</f>
        <v>0</v>
      </c>
      <c r="L71" s="96" t="s">
        <v>219</v>
      </c>
      <c r="M71" s="153">
        <f>INDEX(Database!$I$18:$J$52,MATCH(L71,Database!$I$18:$I$52,0),2)</f>
        <v>0</v>
      </c>
      <c r="N71" s="96" t="s">
        <v>219</v>
      </c>
      <c r="O71" s="153">
        <f>INDEX(Database!$I$18:$J$52,MATCH(N71,Database!$I$18:$I$52,0),2)</f>
        <v>0</v>
      </c>
      <c r="Q71" s="197"/>
      <c r="R71" s="198"/>
      <c r="S71" s="197"/>
      <c r="T71" s="198"/>
      <c r="U71" s="197"/>
      <c r="V71" s="198"/>
      <c r="W71" s="208"/>
      <c r="X71" s="209"/>
      <c r="Y71" s="210"/>
    </row>
    <row r="72" spans="1:25" x14ac:dyDescent="0.25">
      <c r="B72" s="181"/>
      <c r="C72" s="182"/>
      <c r="D72" s="96" t="s">
        <v>219</v>
      </c>
      <c r="E72" s="153">
        <f>INDEX(Database!$I$18:$J$52,MATCH(D72,Database!$I$18:$I$52,0),2)</f>
        <v>0</v>
      </c>
      <c r="F72" s="96" t="s">
        <v>219</v>
      </c>
      <c r="G72" s="153">
        <f>INDEX(Database!$I$18:$J$52,MATCH(F72,Database!$I$18:$I$52,0),2)</f>
        <v>0</v>
      </c>
      <c r="H72" s="96" t="s">
        <v>219</v>
      </c>
      <c r="I72" s="153">
        <f>INDEX(Database!$I$18:$J$52,MATCH(H72,Database!$I$18:$I$52,0),2)</f>
        <v>0</v>
      </c>
      <c r="J72" s="96" t="s">
        <v>219</v>
      </c>
      <c r="K72" s="153">
        <f>INDEX(Database!$I$18:$J$52,MATCH(J72,Database!$I$18:$I$52,0),2)</f>
        <v>0</v>
      </c>
      <c r="L72" s="96" t="s">
        <v>219</v>
      </c>
      <c r="M72" s="153">
        <f>INDEX(Database!$I$18:$J$52,MATCH(L72,Database!$I$18:$I$52,0),2)</f>
        <v>0</v>
      </c>
      <c r="N72" s="96" t="s">
        <v>219</v>
      </c>
      <c r="O72" s="153">
        <f>INDEX(Database!$I$18:$J$52,MATCH(N72,Database!$I$18:$I$52,0),2)</f>
        <v>0</v>
      </c>
      <c r="Q72" s="197"/>
      <c r="R72" s="198"/>
      <c r="S72" s="197"/>
      <c r="T72" s="198"/>
      <c r="U72" s="197"/>
      <c r="V72" s="198"/>
      <c r="W72" s="208"/>
      <c r="X72" s="209"/>
      <c r="Y72" s="210"/>
    </row>
    <row r="73" spans="1:25" ht="13" thickBot="1" x14ac:dyDescent="0.3">
      <c r="B73" s="183"/>
      <c r="C73" s="184"/>
      <c r="D73" s="97" t="s">
        <v>219</v>
      </c>
      <c r="E73" s="154">
        <f>INDEX(Database!$I$18:$J$52,MATCH(D73,Database!$I$18:$I$52,0),2)</f>
        <v>0</v>
      </c>
      <c r="F73" s="97" t="s">
        <v>219</v>
      </c>
      <c r="G73" s="154">
        <f>INDEX(Database!$I$18:$J$52,MATCH(F73,Database!$I$18:$I$52,0),2)</f>
        <v>0</v>
      </c>
      <c r="H73" s="97" t="s">
        <v>219</v>
      </c>
      <c r="I73" s="154">
        <f>INDEX(Database!$I$18:$J$52,MATCH(H73,Database!$I$18:$I$52,0),2)</f>
        <v>0</v>
      </c>
      <c r="J73" s="97" t="s">
        <v>219</v>
      </c>
      <c r="K73" s="154">
        <f>INDEX(Database!$I$18:$J$52,MATCH(J73,Database!$I$18:$I$52,0),2)</f>
        <v>0</v>
      </c>
      <c r="L73" s="97" t="s">
        <v>219</v>
      </c>
      <c r="M73" s="154">
        <f>INDEX(Database!$I$18:$J$52,MATCH(L73,Database!$I$18:$I$52,0),2)</f>
        <v>0</v>
      </c>
      <c r="N73" s="97" t="s">
        <v>219</v>
      </c>
      <c r="O73" s="154">
        <f>INDEX(Database!$I$18:$J$52,MATCH(N73,Database!$I$18:$I$52,0),2)</f>
        <v>0</v>
      </c>
      <c r="Q73" s="199"/>
      <c r="R73" s="200"/>
      <c r="S73" s="199"/>
      <c r="T73" s="200"/>
      <c r="U73" s="199"/>
      <c r="V73" s="200"/>
      <c r="W73" s="211"/>
      <c r="X73" s="212"/>
      <c r="Y73" s="213"/>
    </row>
    <row r="74" spans="1:25" ht="13" thickBot="1" x14ac:dyDescent="0.3">
      <c r="B74" s="77"/>
      <c r="C74" s="95"/>
      <c r="D74" s="82" t="str">
        <f>IF(ISNA(INDEX(Stats!$B$5:$C$70,MATCH(D59,Stats!$B$5:$B$70,0),2)),"",INDEX(Stats!$B$5:$C$70,MATCH(D59,Stats!$B$5:$B$70,0),2))</f>
        <v/>
      </c>
      <c r="E74" s="87">
        <f>IF(D59=Database!$B$17,0,MAX(1,COUNTIF(Database!$B$18:$B$20,D59)*2+COUNTIF(Database!$B$21:$B$26,D59)*4+SUM(E62:E73)))</f>
        <v>0</v>
      </c>
      <c r="F74" s="82" t="str">
        <f>IF(ISNA(INDEX(Stats!$B$5:$C$70,MATCH(F59,Stats!$B$5:$B$70,0),2)),"",INDEX(Stats!$B$5:$C$70,MATCH(F59,Stats!$B$5:$B$70,0),2))</f>
        <v/>
      </c>
      <c r="G74" s="87">
        <f>IF(F59=Database!$B$17,0,MAX(1,COUNTIF(Database!$B$18:$B$20,F59)*2+COUNTIF(Database!$B$21:$B$26,F59)*4+SUM(G62:G73)))</f>
        <v>0</v>
      </c>
      <c r="H74" s="82" t="str">
        <f>IF(ISNA(INDEX(Stats!$B$5:$C$70,MATCH(H59,Stats!$B$5:$B$70,0),2)),"",INDEX(Stats!$B$5:$C$70,MATCH(H59,Stats!$B$5:$B$70,0),2))</f>
        <v/>
      </c>
      <c r="I74" s="87">
        <f>IF(H59=Database!$B$17,0,MAX(1,COUNTIF(Database!$B$18:$B$20,H59)*2+COUNTIF(Database!$B$21:$B$26,H59)*4+SUM(I62:I73)))</f>
        <v>0</v>
      </c>
      <c r="J74" s="82" t="str">
        <f>IF(ISNA(INDEX(Stats!$B$5:$C$70,MATCH(J59,Stats!$B$5:$B$70,0),2)),"",INDEX(Stats!$B$5:$C$70,MATCH(J59,Stats!$B$5:$B$70,0),2))</f>
        <v/>
      </c>
      <c r="K74" s="87">
        <f>IF(J59=Database!$B$17,0,MAX(1,COUNTIF(Database!$B$18:$B$20,J59)*2+COUNTIF(Database!$B$21:$B$26,J59)*4+SUM(K62:K73)))</f>
        <v>0</v>
      </c>
      <c r="L74" s="82" t="str">
        <f>IF(ISNA(INDEX(Stats!$B$5:$C$70,MATCH(L59,Stats!$B$5:$B$70,0),2)),"",INDEX(Stats!$B$5:$C$70,MATCH(L59,Stats!$B$5:$B$70,0),2))</f>
        <v/>
      </c>
      <c r="M74" s="87">
        <f>IF(L59=Database!$B$17,0,MAX(1,COUNTIF(Database!$B$18:$B$20,L59)*2+COUNTIF(Database!$B$21:$B$26,L59)*4+SUM(M62:M73)))</f>
        <v>0</v>
      </c>
      <c r="N74" s="82" t="str">
        <f>IF(ISNA(INDEX(Stats!$B$5:$C$70,MATCH(N59,Stats!$B$5:$B$70,0),2)),"",INDEX(Stats!$B$5:$C$70,MATCH(N59,Stats!$B$5:$B$70,0),2))</f>
        <v/>
      </c>
      <c r="O74" s="87">
        <f>IF(N59=Database!$B$17,0,MAX(1,COUNTIF(Database!$B$18:$B$20,N59)*2+COUNTIF(Database!$B$21:$B$26,N59)*4+SUM(O62:O73)))</f>
        <v>0</v>
      </c>
    </row>
    <row r="75" spans="1:25" ht="13.5" thickBot="1" x14ac:dyDescent="0.35">
      <c r="A75" s="15"/>
      <c r="B75" s="17"/>
      <c r="C75" s="88"/>
      <c r="D75" s="18"/>
      <c r="E75" s="88"/>
      <c r="F75" s="18"/>
      <c r="G75" s="88"/>
      <c r="H75" s="18"/>
      <c r="I75" s="88"/>
      <c r="J75" s="18"/>
      <c r="K75" s="88"/>
      <c r="L75" s="18"/>
      <c r="M75" s="88"/>
      <c r="N75" s="18"/>
      <c r="O75" s="88"/>
    </row>
    <row r="76" spans="1:25" ht="13.5" thickBot="1" x14ac:dyDescent="0.35">
      <c r="B76" s="185" t="s">
        <v>173</v>
      </c>
      <c r="C76" s="186"/>
      <c r="D76" s="186"/>
      <c r="E76" s="186"/>
      <c r="F76" s="186"/>
      <c r="G76" s="186"/>
      <c r="H76" s="186"/>
      <c r="I76" s="186"/>
      <c r="J76" s="186"/>
      <c r="K76" s="186"/>
      <c r="L76" s="186"/>
      <c r="M76" s="186"/>
      <c r="N76" s="186"/>
      <c r="O76" s="187"/>
      <c r="Q76" s="194" t="s">
        <v>222</v>
      </c>
      <c r="R76" s="195"/>
      <c r="S76" s="195"/>
      <c r="T76" s="195"/>
      <c r="U76" s="195"/>
      <c r="V76" s="196"/>
      <c r="W76" s="171" t="s">
        <v>227</v>
      </c>
      <c r="X76" s="207"/>
      <c r="Y76" s="172"/>
    </row>
    <row r="77" spans="1:25" ht="12.75" customHeight="1" x14ac:dyDescent="0.3">
      <c r="B77" s="103" t="s">
        <v>183</v>
      </c>
      <c r="C77" s="92">
        <f>E92+G92+I92+K92+M92+O92</f>
        <v>0</v>
      </c>
      <c r="D77" s="188" t="s">
        <v>174</v>
      </c>
      <c r="E77" s="189"/>
      <c r="F77" s="188" t="s">
        <v>174</v>
      </c>
      <c r="G77" s="189"/>
      <c r="H77" s="188" t="s">
        <v>174</v>
      </c>
      <c r="I77" s="189"/>
      <c r="J77" s="188" t="s">
        <v>174</v>
      </c>
      <c r="K77" s="189"/>
      <c r="L77" s="188" t="s">
        <v>174</v>
      </c>
      <c r="M77" s="189"/>
      <c r="N77" s="188" t="s">
        <v>174</v>
      </c>
      <c r="O77" s="189"/>
      <c r="Q77" s="201" t="str">
        <f>IF(B76&lt;&gt;"Name of Power",_xlfn.CONCAT(B76,"        [",C83,"]"),"")</f>
        <v/>
      </c>
      <c r="R77" s="202"/>
      <c r="S77" s="202"/>
      <c r="T77" s="202"/>
      <c r="U77" s="202"/>
      <c r="V77" s="203"/>
      <c r="W77" s="208" t="str">
        <f>_xlfn.TEXTJOIN(CHAR(10),TRUE,Q77,Q78,S78,U78,Q85,S85,U85)</f>
        <v/>
      </c>
      <c r="X77" s="209"/>
      <c r="Y77" s="210"/>
    </row>
    <row r="78" spans="1:25" ht="13" customHeight="1" thickBot="1" x14ac:dyDescent="0.3">
      <c r="B78" s="99" t="s">
        <v>186</v>
      </c>
      <c r="C78" s="93">
        <f>SUM(C80,C81*2,C82*4)*C77+IF(ISNUMBER(D92),D92*MAX(1,SUM(E80:E91)),0)</f>
        <v>0</v>
      </c>
      <c r="D78" s="190" t="str">
        <f>IF(D77=Database!$B$18,Database!$D$18,IF(D77=Database!$B$19,Database!$D$22,IF(D77=Database!$B$20,Database!$D$19,"")))</f>
        <v/>
      </c>
      <c r="E78" s="191"/>
      <c r="F78" s="190" t="str">
        <f>IF(F77=Database!$B$18,Database!$D$18,IF(F77=Database!$B$19,Database!$D$22,IF(F77=Database!$B$20,Database!$D$19,"")))</f>
        <v/>
      </c>
      <c r="G78" s="191"/>
      <c r="H78" s="190" t="str">
        <f>IF(H77=Database!$B$18,Database!$D$18,IF(H77=Database!$B$19,Database!$D$22,IF(H77=Database!$B$20,Database!$D$19,"")))</f>
        <v/>
      </c>
      <c r="I78" s="191"/>
      <c r="J78" s="190" t="str">
        <f>IF(J77=Database!$B$18,Database!$D$18,IF(J77=Database!$B$19,Database!$D$22,IF(J77=Database!$B$20,Database!$D$19,"")))</f>
        <v/>
      </c>
      <c r="K78" s="191"/>
      <c r="L78" s="190" t="str">
        <f>IF(L77=Database!$B$18,Database!$D$18,IF(L77=Database!$B$19,Database!$D$22,IF(L77=Database!$B$20,Database!$D$19,"")))</f>
        <v/>
      </c>
      <c r="M78" s="191"/>
      <c r="N78" s="190" t="str">
        <f>IF(N77=Database!$B$18,Database!$D$18,IF(N77=Database!$B$19,Database!$D$22,IF(N77=Database!$B$20,Database!$D$19,"")))</f>
        <v/>
      </c>
      <c r="O78" s="191"/>
      <c r="Q78" s="197" t="str">
        <f>IF(B76="Name of Power","",_xlfn.CONCAT(IF(D77&lt;&gt;Database!$B$17,_xlfn.CONCAT("    ",D77,"        [",C77,"/",C77*2,"/",C77*4,"]",IF(D80&lt;&gt;Database!$F$18,_xlfn.CONCAT(CHAR(10),"    *  ",D80),""),IF(D81&lt;&gt;Database!$F$18,_xlfn.CONCAT(CHAR(10),"    *  ",D81),""),IF(D82&lt;&gt;Database!$F$18,_xlfn.CONCAT(CHAR(10),"    *  ",D82),""),IF(D83&lt;&gt;Database!$F$18,_xlfn.CONCAT(CHAR(10),"    *  ",D83),""),IF(D84&lt;&gt;Database!$F$18,_xlfn.CONCAT(CHAR(10),"    *  ",D84),""),IF(D85&lt;&gt;Database!$F$18,_xlfn.CONCAT(CHAR(10),"    *  ",D85),""),IF(D86&lt;&gt;Database!$I$18,_xlfn.CONCAT(CHAR(10),"    *  ",D86),""),IF(D87&lt;&gt;Database!$I$18,_xlfn.CONCAT(CHAR(10),"    *  ",D87),""),IF(D88&lt;&gt;Database!$I$18,_xlfn.CONCAT(CHAR(10),"    *  ",D88),""),IF(D89&lt;&gt;Database!$I$18,_xlfn.CONCAT(CHAR(10),"    *  ",D89),""),IF(D90&lt;&gt;Database!$I$18,_xlfn.CONCAT(CHAR(10),"    *  ",D90),""),IF(D91&lt;&gt;Database!$I$18,_xlfn.CONCAT(CHAR(10),"    *  ",D91),"")),"")))</f>
        <v/>
      </c>
      <c r="R78" s="198"/>
      <c r="S78" s="197" t="str">
        <f>IF(D76="Name of Power","",_xlfn.CONCAT(IF(F77&lt;&gt;Database!$B$17,_xlfn.CONCAT("    ",F77,IF(F80&lt;&gt;Database!$F$18,_xlfn.CONCAT(CHAR(10),"    *  ",F80),""),IF(F81&lt;&gt;Database!$F$18,_xlfn.CONCAT(CHAR(10),"    *  ",F81),""),IF(F82&lt;&gt;Database!$F$18,_xlfn.CONCAT(CHAR(10),"    *  ",F82),""),IF(F83&lt;&gt;Database!$F$18,_xlfn.CONCAT(CHAR(10),"    *  ",F83),""),IF(F84&lt;&gt;Database!$F$18,_xlfn.CONCAT(CHAR(10),"    *  ",F84),""),IF(F85&lt;&gt;Database!$F$18,_xlfn.CONCAT(CHAR(10),"    *  ",F85),""),IF(F86&lt;&gt;Database!$I$18,_xlfn.CONCAT(CHAR(10),"    *  ",F86),""),IF(F87&lt;&gt;Database!$I$18,_xlfn.CONCAT(CHAR(10),"    *  ",F87),""),IF(F88&lt;&gt;Database!$I$18,_xlfn.CONCAT(CHAR(10),"    *  ",F88),""),IF(F89&lt;&gt;Database!$I$18,_xlfn.CONCAT(CHAR(10),"    *  ",F89),""),IF(F90&lt;&gt;Database!$I$18,_xlfn.CONCAT(CHAR(10),"    *  ",F90),""),IF(F91&lt;&gt;Database!$I$18,_xlfn.CONCAT(CHAR(10),"    *  ",F91),"")),"")))</f>
        <v/>
      </c>
      <c r="T78" s="198"/>
      <c r="U78" s="197" t="str">
        <f>IF(F76="Name of Power","",_xlfn.CONCAT(IF(H77&lt;&gt;Database!$B$17,_xlfn.CONCAT("    ",H77,IF(H80&lt;&gt;Database!$F$18,_xlfn.CONCAT(CHAR(10),"    *  ",H80),""),IF(H81&lt;&gt;Database!$F$18,_xlfn.CONCAT(CHAR(10),"    *  ",H81),""),IF(H82&lt;&gt;Database!$F$18,_xlfn.CONCAT(CHAR(10),"    *  ",H82),""),IF(H83&lt;&gt;Database!$F$18,_xlfn.CONCAT(CHAR(10),"    *  ",H83),""),IF(H84&lt;&gt;Database!$F$18,_xlfn.CONCAT(CHAR(10),"    *  ",H84),""),IF(H85&lt;&gt;Database!$F$18,_xlfn.CONCAT(CHAR(10),"    *  ",H85),""),IF(H86&lt;&gt;Database!$I$18,_xlfn.CONCAT(CHAR(10),"    *  ",H86),""),IF(H87&lt;&gt;Database!$I$18,_xlfn.CONCAT(CHAR(10),"    *  ",H87),""),IF(H88&lt;&gt;Database!$I$18,_xlfn.CONCAT(CHAR(10),"    *  ",H88),""),IF(H89&lt;&gt;Database!$I$18,_xlfn.CONCAT(CHAR(10),"    *  ",H89),""),IF(H90&lt;&gt;Database!$I$18,_xlfn.CONCAT(CHAR(10),"    *  ",H90),""),IF(H91&lt;&gt;Database!$I$18,_xlfn.CONCAT(CHAR(10),"    *  ",H91),"")),"")))</f>
        <v/>
      </c>
      <c r="V78" s="198"/>
      <c r="W78" s="208"/>
      <c r="X78" s="209"/>
      <c r="Y78" s="210"/>
    </row>
    <row r="79" spans="1:25" ht="13.5" thickBot="1" x14ac:dyDescent="0.35">
      <c r="B79" s="104"/>
      <c r="C79" s="105"/>
      <c r="D79" s="204" t="s">
        <v>187</v>
      </c>
      <c r="E79" s="205"/>
      <c r="F79" s="205"/>
      <c r="G79" s="205"/>
      <c r="H79" s="205"/>
      <c r="I79" s="205"/>
      <c r="J79" s="205"/>
      <c r="K79" s="205"/>
      <c r="L79" s="205"/>
      <c r="M79" s="205"/>
      <c r="N79" s="206"/>
      <c r="O79" s="106"/>
      <c r="Q79" s="197"/>
      <c r="R79" s="198"/>
      <c r="S79" s="197"/>
      <c r="T79" s="198"/>
      <c r="U79" s="197"/>
      <c r="V79" s="198"/>
      <c r="W79" s="208"/>
      <c r="X79" s="209"/>
      <c r="Y79" s="210"/>
    </row>
    <row r="80" spans="1:25" x14ac:dyDescent="0.25">
      <c r="B80" s="103" t="s">
        <v>184</v>
      </c>
      <c r="C80" s="107">
        <v>0</v>
      </c>
      <c r="D80" s="98" t="s">
        <v>218</v>
      </c>
      <c r="E80" s="152">
        <f>INDEX(Database!$F$18:$G$56,MATCH(D80,Database!$F$18:$F$56,0),2)</f>
        <v>0</v>
      </c>
      <c r="F80" s="150" t="s">
        <v>218</v>
      </c>
      <c r="G80" s="152">
        <f>INDEX(Database!$F$18:$G$56,MATCH(F80,Database!$F$18:$F$56,0),2)</f>
        <v>0</v>
      </c>
      <c r="H80" s="149" t="s">
        <v>218</v>
      </c>
      <c r="I80" s="152">
        <f>INDEX(Database!$F$18:$G$56,MATCH(H80,Database!$F$18:$F$56,0),2)</f>
        <v>0</v>
      </c>
      <c r="J80" s="149" t="s">
        <v>218</v>
      </c>
      <c r="K80" s="152">
        <f>INDEX(Database!$F$18:$G$56,MATCH(J80,Database!$F$18:$F$56,0),2)</f>
        <v>0</v>
      </c>
      <c r="L80" s="149" t="s">
        <v>218</v>
      </c>
      <c r="M80" s="152">
        <f>INDEX(Database!$F$18:$G$56,MATCH(L80,Database!$F$18:$F$56,0),2)</f>
        <v>0</v>
      </c>
      <c r="N80" s="149" t="s">
        <v>218</v>
      </c>
      <c r="O80" s="152">
        <f>INDEX(Database!$F$18:$G$56,MATCH(N80,Database!$F$18:$F$56,0),2)</f>
        <v>0</v>
      </c>
      <c r="Q80" s="197"/>
      <c r="R80" s="198"/>
      <c r="S80" s="197"/>
      <c r="T80" s="198"/>
      <c r="U80" s="197"/>
      <c r="V80" s="198"/>
      <c r="W80" s="208"/>
      <c r="X80" s="209"/>
      <c r="Y80" s="210"/>
    </row>
    <row r="81" spans="1:25" x14ac:dyDescent="0.25">
      <c r="B81" s="100" t="s">
        <v>8</v>
      </c>
      <c r="C81" s="101">
        <v>0</v>
      </c>
      <c r="D81" s="96" t="s">
        <v>218</v>
      </c>
      <c r="E81" s="153">
        <f>INDEX(Database!$F$18:$G$56,MATCH(D81,Database!$F$18:$F$56,0),2)</f>
        <v>0</v>
      </c>
      <c r="F81" s="150" t="s">
        <v>218</v>
      </c>
      <c r="G81" s="153">
        <f>INDEX(Database!$F$18:$G$56,MATCH(F81,Database!$F$18:$F$56,0),2)</f>
        <v>0</v>
      </c>
      <c r="H81" s="150" t="s">
        <v>218</v>
      </c>
      <c r="I81" s="153">
        <f>INDEX(Database!$F$18:$G$56,MATCH(H81,Database!$F$18:$F$56,0),2)</f>
        <v>0</v>
      </c>
      <c r="J81" s="150" t="s">
        <v>218</v>
      </c>
      <c r="K81" s="153">
        <f>INDEX(Database!$F$18:$G$56,MATCH(J81,Database!$F$18:$F$56,0),2)</f>
        <v>0</v>
      </c>
      <c r="L81" s="150" t="s">
        <v>218</v>
      </c>
      <c r="M81" s="153">
        <f>INDEX(Database!$F$18:$G$56,MATCH(L81,Database!$F$18:$F$56,0),2)</f>
        <v>0</v>
      </c>
      <c r="N81" s="150" t="s">
        <v>218</v>
      </c>
      <c r="O81" s="153">
        <f>INDEX(Database!$F$18:$G$56,MATCH(N81,Database!$F$18:$F$56,0),2)</f>
        <v>0</v>
      </c>
      <c r="Q81" s="197"/>
      <c r="R81" s="198"/>
      <c r="S81" s="197"/>
      <c r="T81" s="198"/>
      <c r="U81" s="197"/>
      <c r="V81" s="198"/>
      <c r="W81" s="208"/>
      <c r="X81" s="209"/>
      <c r="Y81" s="210"/>
    </row>
    <row r="82" spans="1:25" ht="13" thickBot="1" x14ac:dyDescent="0.3">
      <c r="B82" s="100" t="s">
        <v>7</v>
      </c>
      <c r="C82" s="102">
        <v>0</v>
      </c>
      <c r="D82" s="96" t="s">
        <v>218</v>
      </c>
      <c r="E82" s="153">
        <f>INDEX(Database!$F$18:$G$56,MATCH(D82,Database!$F$18:$F$56,0),2)</f>
        <v>0</v>
      </c>
      <c r="F82" s="150" t="s">
        <v>218</v>
      </c>
      <c r="G82" s="153">
        <f>INDEX(Database!$F$18:$G$56,MATCH(F82,Database!$F$18:$F$56,0),2)</f>
        <v>0</v>
      </c>
      <c r="H82" s="150" t="s">
        <v>218</v>
      </c>
      <c r="I82" s="153">
        <f>INDEX(Database!$F$18:$G$56,MATCH(H82,Database!$F$18:$F$56,0),2)</f>
        <v>0</v>
      </c>
      <c r="J82" s="150" t="s">
        <v>218</v>
      </c>
      <c r="K82" s="153">
        <f>INDEX(Database!$F$18:$G$56,MATCH(J82,Database!$F$18:$F$56,0),2)</f>
        <v>0</v>
      </c>
      <c r="L82" s="150" t="s">
        <v>218</v>
      </c>
      <c r="M82" s="153">
        <f>INDEX(Database!$F$18:$G$56,MATCH(L82,Database!$F$18:$F$56,0),2)</f>
        <v>0</v>
      </c>
      <c r="N82" s="150" t="s">
        <v>218</v>
      </c>
      <c r="O82" s="153">
        <f>INDEX(Database!$F$18:$G$56,MATCH(N82,Database!$F$18:$F$56,0),2)</f>
        <v>0</v>
      </c>
      <c r="Q82" s="197"/>
      <c r="R82" s="198"/>
      <c r="S82" s="197"/>
      <c r="T82" s="198"/>
      <c r="U82" s="197"/>
      <c r="V82" s="198"/>
      <c r="W82" s="208"/>
      <c r="X82" s="209"/>
      <c r="Y82" s="210"/>
    </row>
    <row r="83" spans="1:25" ht="13" thickBot="1" x14ac:dyDescent="0.3">
      <c r="B83" s="99" t="s">
        <v>185</v>
      </c>
      <c r="C83" s="94" t="str">
        <f>CONCATENATE(IF(AND(C80&gt;0,C80&lt;&gt;""),CONCATENATE(C80,"D"),""),IF(AND(C80&gt;0,C80&lt;&gt;"",C81&gt;0,C81&lt;&gt;""),", ",""),IF(AND(C81&gt;0,C81&lt;&gt;""),CONCATENATE(C81,"HD"),""),IF(AND(OR(AND(C80&gt;0,C80&lt;&gt;""),AND(C81&gt;0,C81&lt;&gt;"")),C82&gt;0,C82&lt;&gt;""),", ",""),IF(AND(C82&gt;0,C82&lt;&gt;""),CONCATENATE(C82,"WD"),""))</f>
        <v/>
      </c>
      <c r="D83" s="96" t="s">
        <v>218</v>
      </c>
      <c r="E83" s="153">
        <f>INDEX(Database!$F$18:$G$56,MATCH(D83,Database!$F$18:$F$56,0),2)</f>
        <v>0</v>
      </c>
      <c r="F83" s="150" t="s">
        <v>218</v>
      </c>
      <c r="G83" s="153">
        <f>INDEX(Database!$F$18:$G$56,MATCH(F83,Database!$F$18:$F$56,0),2)</f>
        <v>0</v>
      </c>
      <c r="H83" s="150" t="s">
        <v>218</v>
      </c>
      <c r="I83" s="153">
        <f>INDEX(Database!$F$18:$G$56,MATCH(H83,Database!$F$18:$F$56,0),2)</f>
        <v>0</v>
      </c>
      <c r="J83" s="150" t="s">
        <v>218</v>
      </c>
      <c r="K83" s="153">
        <f>INDEX(Database!$F$18:$G$56,MATCH(J83,Database!$F$18:$F$56,0),2)</f>
        <v>0</v>
      </c>
      <c r="L83" s="150" t="s">
        <v>218</v>
      </c>
      <c r="M83" s="153">
        <f>INDEX(Database!$F$18:$G$56,MATCH(L83,Database!$F$18:$F$56,0),2)</f>
        <v>0</v>
      </c>
      <c r="N83" s="150" t="s">
        <v>218</v>
      </c>
      <c r="O83" s="153">
        <f>INDEX(Database!$F$18:$G$56,MATCH(N83,Database!$F$18:$F$56,0),2)</f>
        <v>0</v>
      </c>
      <c r="Q83" s="197"/>
      <c r="R83" s="198"/>
      <c r="S83" s="197"/>
      <c r="T83" s="198"/>
      <c r="U83" s="197"/>
      <c r="V83" s="198"/>
      <c r="W83" s="208"/>
      <c r="X83" s="209"/>
      <c r="Y83" s="210"/>
    </row>
    <row r="84" spans="1:25" ht="12.5" customHeight="1" x14ac:dyDescent="0.25">
      <c r="B84" s="179" t="str">
        <f>Database!$I$14</f>
        <v>Enter Short Description of Power</v>
      </c>
      <c r="C84" s="180"/>
      <c r="D84" s="96" t="s">
        <v>218</v>
      </c>
      <c r="E84" s="153">
        <f>INDEX(Database!$F$18:$G$56,MATCH(D84,Database!$F$18:$F$56,0),2)</f>
        <v>0</v>
      </c>
      <c r="F84" s="150" t="s">
        <v>218</v>
      </c>
      <c r="G84" s="153">
        <f>INDEX(Database!$F$18:$G$56,MATCH(F84,Database!$F$18:$F$56,0),2)</f>
        <v>0</v>
      </c>
      <c r="H84" s="150" t="s">
        <v>218</v>
      </c>
      <c r="I84" s="153">
        <f>INDEX(Database!$F$18:$G$56,MATCH(H84,Database!$F$18:$F$56,0),2)</f>
        <v>0</v>
      </c>
      <c r="J84" s="150" t="s">
        <v>218</v>
      </c>
      <c r="K84" s="153">
        <f>INDEX(Database!$F$18:$G$56,MATCH(J84,Database!$F$18:$F$56,0),2)</f>
        <v>0</v>
      </c>
      <c r="L84" s="150" t="s">
        <v>218</v>
      </c>
      <c r="M84" s="153">
        <f>INDEX(Database!$F$18:$G$56,MATCH(L84,Database!$F$18:$F$56,0),2)</f>
        <v>0</v>
      </c>
      <c r="N84" s="150" t="s">
        <v>218</v>
      </c>
      <c r="O84" s="153">
        <f>INDEX(Database!$F$18:$G$56,MATCH(N84,Database!$F$18:$F$56,0),2)</f>
        <v>0</v>
      </c>
      <c r="Q84" s="197"/>
      <c r="R84" s="198"/>
      <c r="S84" s="197"/>
      <c r="T84" s="198"/>
      <c r="U84" s="197"/>
      <c r="V84" s="198"/>
      <c r="W84" s="208"/>
      <c r="X84" s="209"/>
      <c r="Y84" s="210"/>
    </row>
    <row r="85" spans="1:25" ht="12.5" customHeight="1" thickBot="1" x14ac:dyDescent="0.3">
      <c r="B85" s="181"/>
      <c r="C85" s="182"/>
      <c r="D85" s="97" t="s">
        <v>218</v>
      </c>
      <c r="E85" s="154">
        <f>INDEX(Database!$F$18:$G$56,MATCH(D85,Database!$F$18:$F$56,0),2)</f>
        <v>0</v>
      </c>
      <c r="F85" s="151" t="s">
        <v>218</v>
      </c>
      <c r="G85" s="154">
        <f>INDEX(Database!$F$18:$G$56,MATCH(F85,Database!$F$18:$F$56,0),2)</f>
        <v>0</v>
      </c>
      <c r="H85" s="151" t="s">
        <v>218</v>
      </c>
      <c r="I85" s="154">
        <f>INDEX(Database!$F$18:$G$56,MATCH(H85,Database!$F$18:$F$56,0),2)</f>
        <v>0</v>
      </c>
      <c r="J85" s="151" t="s">
        <v>218</v>
      </c>
      <c r="K85" s="154">
        <f>INDEX(Database!$F$18:$G$56,MATCH(J85,Database!$F$18:$F$56,0),2)</f>
        <v>0</v>
      </c>
      <c r="L85" s="151" t="s">
        <v>218</v>
      </c>
      <c r="M85" s="154">
        <f>INDEX(Database!$F$18:$G$56,MATCH(L85,Database!$F$18:$F$56,0),2)</f>
        <v>0</v>
      </c>
      <c r="N85" s="151" t="s">
        <v>218</v>
      </c>
      <c r="O85" s="154">
        <f>INDEX(Database!$F$18:$G$56,MATCH(N85,Database!$F$18:$F$56,0),2)</f>
        <v>0</v>
      </c>
      <c r="Q85" s="197" t="str">
        <f>IF(B76="Name of Power","",_xlfn.CONCAT(IF(J77&lt;&gt;Database!$B$17,_xlfn.CONCAT("    ",J77,IF(J80&lt;&gt;Database!$F$18,_xlfn.CONCAT(CHAR(10),"    *  ",J80),""),IF(J81&lt;&gt;Database!$F$18,_xlfn.CONCAT(CHAR(10),"    *  ",J81),""),IF(J82&lt;&gt;Database!$F$18,_xlfn.CONCAT(CHAR(10),"    *  ",J82),""),IF(J83&lt;&gt;Database!$F$18,_xlfn.CONCAT(CHAR(10),"    *  ",J83),""),IF(J84&lt;&gt;Database!$F$18,_xlfn.CONCAT(CHAR(10),"    *  ",J84),""),IF(J85&lt;&gt;Database!$F$18,_xlfn.CONCAT(CHAR(10),"    *  ",J85),""),IF(J86&lt;&gt;Database!$I$18,_xlfn.CONCAT(CHAR(10),"    *  ",J86),""),IF(J87&lt;&gt;Database!$I$18,_xlfn.CONCAT(CHAR(10),"    *  ",J87),""),IF(J88&lt;&gt;Database!$I$18,_xlfn.CONCAT(CHAR(10),"    *  ",J88),""),IF(J89&lt;&gt;Database!$I$18,_xlfn.CONCAT(CHAR(10),"    *  ",J89),""),IF(J90&lt;&gt;Database!$I$18,_xlfn.CONCAT(CHAR(10),"    *  ",J90),""),IF(J91&lt;&gt;Database!$I$18,_xlfn.CONCAT(CHAR(10),"    *  ",J91),"")),"")))</f>
        <v/>
      </c>
      <c r="R85" s="198"/>
      <c r="S85" s="197" t="str">
        <f>IF(D76="Name of Power","",_xlfn.CONCAT(IF(L77&lt;&gt;Database!$B$17,_xlfn.CONCAT("    ",L77,IF(L80&lt;&gt;Database!$F$18,_xlfn.CONCAT(CHAR(10),"    *  ",L80),""),IF(L81&lt;&gt;Database!$F$18,_xlfn.CONCAT(CHAR(10),"    *  ",L81),""),IF(L82&lt;&gt;Database!$F$18,_xlfn.CONCAT(CHAR(10),"    *  ",L82),""),IF(L83&lt;&gt;Database!$F$18,_xlfn.CONCAT(CHAR(10),"    *  ",L83),""),IF(L84&lt;&gt;Database!$F$18,_xlfn.CONCAT(CHAR(10),"    *  ",L84),""),IF(L85&lt;&gt;Database!$F$18,_xlfn.CONCAT(CHAR(10),"    *  ",L85),""),IF(L86&lt;&gt;Database!$I$18,_xlfn.CONCAT(CHAR(10),"    *  ",L86),""),IF(L87&lt;&gt;Database!$I$18,_xlfn.CONCAT(CHAR(10),"    *  ",L87),""),IF(L88&lt;&gt;Database!$I$18,_xlfn.CONCAT(CHAR(10),"    *  ",L88),""),IF(L89&lt;&gt;Database!$I$18,_xlfn.CONCAT(CHAR(10),"    *  ",L89),""),IF(L90&lt;&gt;Database!$I$18,_xlfn.CONCAT(CHAR(10),"    *  ",L90),""),IF(L91&lt;&gt;Database!$I$18,_xlfn.CONCAT(CHAR(10),"    *  ",L91),"")),"")))</f>
        <v/>
      </c>
      <c r="T85" s="198"/>
      <c r="U85" s="197" t="str">
        <f>IF(F76="Name of Power","",_xlfn.CONCAT(IF(N77&lt;&gt;Database!$B$17,_xlfn.CONCAT("    ",N77,IF(N80&lt;&gt;Database!$F$18,_xlfn.CONCAT(CHAR(10),"    *  ",N80),""),IF(N81&lt;&gt;Database!$F$18,_xlfn.CONCAT(CHAR(10),"    *  ",N81),""),IF(N82&lt;&gt;Database!$F$18,_xlfn.CONCAT(CHAR(10),"    *  ",N82),""),IF(N83&lt;&gt;Database!$F$18,_xlfn.CONCAT(CHAR(10),"    *  ",N83),""),IF(N84&lt;&gt;Database!$F$18,_xlfn.CONCAT(CHAR(10),"    *  ",N84),""),IF(N85&lt;&gt;Database!$F$18,_xlfn.CONCAT(CHAR(10),"    *  ",N85),""),IF(N86&lt;&gt;Database!$I$18,_xlfn.CONCAT(CHAR(10),"    *  ",N86),""),IF(N87&lt;&gt;Database!$I$18,_xlfn.CONCAT(CHAR(10),"    *  ",N87),""),IF(N88&lt;&gt;Database!$I$18,_xlfn.CONCAT(CHAR(10),"    *  ",N88),""),IF(N89&lt;&gt;Database!$I$18,_xlfn.CONCAT(CHAR(10),"    *  ",N89),""),IF(N90&lt;&gt;Database!$I$18,_xlfn.CONCAT(CHAR(10),"    *  ",N90),""),IF(N91&lt;&gt;Database!$I$18,_xlfn.CONCAT(CHAR(10),"    *  ",N91),"")),"")))</f>
        <v/>
      </c>
      <c r="V85" s="198"/>
      <c r="W85" s="208"/>
      <c r="X85" s="209"/>
      <c r="Y85" s="210"/>
    </row>
    <row r="86" spans="1:25" x14ac:dyDescent="0.25">
      <c r="B86" s="181"/>
      <c r="C86" s="182"/>
      <c r="D86" s="96" t="s">
        <v>219</v>
      </c>
      <c r="E86" s="155">
        <f>INDEX(Database!$I$18:$J$52,MATCH(D86,Database!$I$18:$I$52,0),2)</f>
        <v>0</v>
      </c>
      <c r="F86" s="96" t="s">
        <v>219</v>
      </c>
      <c r="G86" s="155">
        <f>INDEX(Database!$I$18:$J$52,MATCH(F86,Database!$I$18:$I$52,0),2)</f>
        <v>0</v>
      </c>
      <c r="H86" s="96" t="s">
        <v>219</v>
      </c>
      <c r="I86" s="155">
        <f>INDEX(Database!$I$18:$J$52,MATCH(H86,Database!$I$18:$I$52,0),2)</f>
        <v>0</v>
      </c>
      <c r="J86" s="96" t="s">
        <v>219</v>
      </c>
      <c r="K86" s="155">
        <f>INDEX(Database!$I$18:$J$52,MATCH(J86,Database!$I$18:$I$52,0),2)</f>
        <v>0</v>
      </c>
      <c r="L86" s="96" t="s">
        <v>219</v>
      </c>
      <c r="M86" s="155">
        <f>INDEX(Database!$I$18:$J$52,MATCH(L86,Database!$I$18:$I$52,0),2)</f>
        <v>0</v>
      </c>
      <c r="N86" s="96" t="s">
        <v>219</v>
      </c>
      <c r="O86" s="155">
        <f>INDEX(Database!$I$18:$J$52,MATCH(N86,Database!$I$18:$I$52,0),2)</f>
        <v>0</v>
      </c>
      <c r="Q86" s="197"/>
      <c r="R86" s="198"/>
      <c r="S86" s="197"/>
      <c r="T86" s="198"/>
      <c r="U86" s="197"/>
      <c r="V86" s="198"/>
      <c r="W86" s="208"/>
      <c r="X86" s="209"/>
      <c r="Y86" s="210"/>
    </row>
    <row r="87" spans="1:25" x14ac:dyDescent="0.25">
      <c r="B87" s="181"/>
      <c r="C87" s="182"/>
      <c r="D87" s="96" t="s">
        <v>219</v>
      </c>
      <c r="E87" s="153">
        <f>INDEX(Database!$I$18:$J$52,MATCH(D87,Database!$I$18:$I$52,0),2)</f>
        <v>0</v>
      </c>
      <c r="F87" s="96" t="s">
        <v>219</v>
      </c>
      <c r="G87" s="153">
        <f>INDEX(Database!$I$18:$J$52,MATCH(F87,Database!$I$18:$I$52,0),2)</f>
        <v>0</v>
      </c>
      <c r="H87" s="96" t="s">
        <v>219</v>
      </c>
      <c r="I87" s="153">
        <f>INDEX(Database!$I$18:$J$52,MATCH(H87,Database!$I$18:$I$52,0),2)</f>
        <v>0</v>
      </c>
      <c r="J87" s="96" t="s">
        <v>219</v>
      </c>
      <c r="K87" s="153">
        <f>INDEX(Database!$I$18:$J$52,MATCH(J87,Database!$I$18:$I$52,0),2)</f>
        <v>0</v>
      </c>
      <c r="L87" s="96" t="s">
        <v>219</v>
      </c>
      <c r="M87" s="153">
        <f>INDEX(Database!$I$18:$J$52,MATCH(L87,Database!$I$18:$I$52,0),2)</f>
        <v>0</v>
      </c>
      <c r="N87" s="96" t="s">
        <v>219</v>
      </c>
      <c r="O87" s="153">
        <f>INDEX(Database!$I$18:$J$52,MATCH(N87,Database!$I$18:$I$52,0),2)</f>
        <v>0</v>
      </c>
      <c r="Q87" s="197"/>
      <c r="R87" s="198"/>
      <c r="S87" s="197"/>
      <c r="T87" s="198"/>
      <c r="U87" s="197"/>
      <c r="V87" s="198"/>
      <c r="W87" s="208"/>
      <c r="X87" s="209"/>
      <c r="Y87" s="210"/>
    </row>
    <row r="88" spans="1:25" x14ac:dyDescent="0.25">
      <c r="B88" s="181"/>
      <c r="C88" s="182"/>
      <c r="D88" s="96" t="s">
        <v>219</v>
      </c>
      <c r="E88" s="153">
        <f>INDEX(Database!$I$18:$J$52,MATCH(D88,Database!$I$18:$I$52,0),2)</f>
        <v>0</v>
      </c>
      <c r="F88" s="96" t="s">
        <v>219</v>
      </c>
      <c r="G88" s="153">
        <f>INDEX(Database!$I$18:$J$52,MATCH(F88,Database!$I$18:$I$52,0),2)</f>
        <v>0</v>
      </c>
      <c r="H88" s="96" t="s">
        <v>219</v>
      </c>
      <c r="I88" s="153">
        <f>INDEX(Database!$I$18:$J$52,MATCH(H88,Database!$I$18:$I$52,0),2)</f>
        <v>0</v>
      </c>
      <c r="J88" s="96" t="s">
        <v>219</v>
      </c>
      <c r="K88" s="153">
        <f>INDEX(Database!$I$18:$J$52,MATCH(J88,Database!$I$18:$I$52,0),2)</f>
        <v>0</v>
      </c>
      <c r="L88" s="96" t="s">
        <v>219</v>
      </c>
      <c r="M88" s="153">
        <f>INDEX(Database!$I$18:$J$52,MATCH(L88,Database!$I$18:$I$52,0),2)</f>
        <v>0</v>
      </c>
      <c r="N88" s="96" t="s">
        <v>219</v>
      </c>
      <c r="O88" s="153">
        <f>INDEX(Database!$I$18:$J$52,MATCH(N88,Database!$I$18:$I$52,0),2)</f>
        <v>0</v>
      </c>
      <c r="Q88" s="197"/>
      <c r="R88" s="198"/>
      <c r="S88" s="197"/>
      <c r="T88" s="198"/>
      <c r="U88" s="197"/>
      <c r="V88" s="198"/>
      <c r="W88" s="208"/>
      <c r="X88" s="209"/>
      <c r="Y88" s="210"/>
    </row>
    <row r="89" spans="1:25" x14ac:dyDescent="0.25">
      <c r="B89" s="181"/>
      <c r="C89" s="182"/>
      <c r="D89" s="96" t="s">
        <v>219</v>
      </c>
      <c r="E89" s="153">
        <f>INDEX(Database!$I$18:$J$52,MATCH(D89,Database!$I$18:$I$52,0),2)</f>
        <v>0</v>
      </c>
      <c r="F89" s="96" t="s">
        <v>219</v>
      </c>
      <c r="G89" s="153">
        <f>INDEX(Database!$I$18:$J$52,MATCH(F89,Database!$I$18:$I$52,0),2)</f>
        <v>0</v>
      </c>
      <c r="H89" s="96" t="s">
        <v>219</v>
      </c>
      <c r="I89" s="153">
        <f>INDEX(Database!$I$18:$J$52,MATCH(H89,Database!$I$18:$I$52,0),2)</f>
        <v>0</v>
      </c>
      <c r="J89" s="96" t="s">
        <v>219</v>
      </c>
      <c r="K89" s="153">
        <f>INDEX(Database!$I$18:$J$52,MATCH(J89,Database!$I$18:$I$52,0),2)</f>
        <v>0</v>
      </c>
      <c r="L89" s="96" t="s">
        <v>219</v>
      </c>
      <c r="M89" s="153">
        <f>INDEX(Database!$I$18:$J$52,MATCH(L89,Database!$I$18:$I$52,0),2)</f>
        <v>0</v>
      </c>
      <c r="N89" s="96" t="s">
        <v>219</v>
      </c>
      <c r="O89" s="153">
        <f>INDEX(Database!$I$18:$J$52,MATCH(N89,Database!$I$18:$I$52,0),2)</f>
        <v>0</v>
      </c>
      <c r="Q89" s="197"/>
      <c r="R89" s="198"/>
      <c r="S89" s="197"/>
      <c r="T89" s="198"/>
      <c r="U89" s="197"/>
      <c r="V89" s="198"/>
      <c r="W89" s="208"/>
      <c r="X89" s="209"/>
      <c r="Y89" s="210"/>
    </row>
    <row r="90" spans="1:25" x14ac:dyDescent="0.25">
      <c r="B90" s="181"/>
      <c r="C90" s="182"/>
      <c r="D90" s="96" t="s">
        <v>219</v>
      </c>
      <c r="E90" s="153">
        <f>INDEX(Database!$I$18:$J$52,MATCH(D90,Database!$I$18:$I$52,0),2)</f>
        <v>0</v>
      </c>
      <c r="F90" s="96" t="s">
        <v>219</v>
      </c>
      <c r="G90" s="153">
        <f>INDEX(Database!$I$18:$J$52,MATCH(F90,Database!$I$18:$I$52,0),2)</f>
        <v>0</v>
      </c>
      <c r="H90" s="96" t="s">
        <v>219</v>
      </c>
      <c r="I90" s="153">
        <f>INDEX(Database!$I$18:$J$52,MATCH(H90,Database!$I$18:$I$52,0),2)</f>
        <v>0</v>
      </c>
      <c r="J90" s="96" t="s">
        <v>219</v>
      </c>
      <c r="K90" s="153">
        <f>INDEX(Database!$I$18:$J$52,MATCH(J90,Database!$I$18:$I$52,0),2)</f>
        <v>0</v>
      </c>
      <c r="L90" s="96" t="s">
        <v>219</v>
      </c>
      <c r="M90" s="153">
        <f>INDEX(Database!$I$18:$J$52,MATCH(L90,Database!$I$18:$I$52,0),2)</f>
        <v>0</v>
      </c>
      <c r="N90" s="96" t="s">
        <v>219</v>
      </c>
      <c r="O90" s="153">
        <f>INDEX(Database!$I$18:$J$52,MATCH(N90,Database!$I$18:$I$52,0),2)</f>
        <v>0</v>
      </c>
      <c r="Q90" s="197"/>
      <c r="R90" s="198"/>
      <c r="S90" s="197"/>
      <c r="T90" s="198"/>
      <c r="U90" s="197"/>
      <c r="V90" s="198"/>
      <c r="W90" s="208"/>
      <c r="X90" s="209"/>
      <c r="Y90" s="210"/>
    </row>
    <row r="91" spans="1:25" ht="13" thickBot="1" x14ac:dyDescent="0.3">
      <c r="B91" s="183"/>
      <c r="C91" s="184"/>
      <c r="D91" s="97" t="s">
        <v>219</v>
      </c>
      <c r="E91" s="154">
        <f>INDEX(Database!$I$18:$J$52,MATCH(D91,Database!$I$18:$I$52,0),2)</f>
        <v>0</v>
      </c>
      <c r="F91" s="97" t="s">
        <v>219</v>
      </c>
      <c r="G91" s="154">
        <f>INDEX(Database!$I$18:$J$52,MATCH(F91,Database!$I$18:$I$52,0),2)</f>
        <v>0</v>
      </c>
      <c r="H91" s="97" t="s">
        <v>219</v>
      </c>
      <c r="I91" s="154">
        <f>INDEX(Database!$I$18:$J$52,MATCH(H91,Database!$I$18:$I$52,0),2)</f>
        <v>0</v>
      </c>
      <c r="J91" s="97" t="s">
        <v>219</v>
      </c>
      <c r="K91" s="154">
        <f>INDEX(Database!$I$18:$J$52,MATCH(J91,Database!$I$18:$I$52,0),2)</f>
        <v>0</v>
      </c>
      <c r="L91" s="97" t="s">
        <v>219</v>
      </c>
      <c r="M91" s="154">
        <f>INDEX(Database!$I$18:$J$52,MATCH(L91,Database!$I$18:$I$52,0),2)</f>
        <v>0</v>
      </c>
      <c r="N91" s="97" t="s">
        <v>219</v>
      </c>
      <c r="O91" s="154">
        <f>INDEX(Database!$I$18:$J$52,MATCH(N91,Database!$I$18:$I$52,0),2)</f>
        <v>0</v>
      </c>
      <c r="Q91" s="199"/>
      <c r="R91" s="200"/>
      <c r="S91" s="199"/>
      <c r="T91" s="200"/>
      <c r="U91" s="199"/>
      <c r="V91" s="200"/>
      <c r="W91" s="211"/>
      <c r="X91" s="212"/>
      <c r="Y91" s="213"/>
    </row>
    <row r="92" spans="1:25" ht="13" thickBot="1" x14ac:dyDescent="0.3">
      <c r="B92" s="77"/>
      <c r="C92" s="95"/>
      <c r="D92" s="82" t="str">
        <f>IF(ISNA(INDEX(Stats!$B$5:$C$70,MATCH(D77,Stats!$B$5:$B$70,0),2)),"",INDEX(Stats!$B$5:$C$70,MATCH(D77,Stats!$B$5:$B$70,0),2))</f>
        <v/>
      </c>
      <c r="E92" s="87">
        <f>IF(D77=Database!$B$17,0,MAX(1,COUNTIF(Database!$B$18:$B$20,D77)*2+COUNTIF(Database!$B$21:$B$26,D77)*4+SUM(E80:E91)))</f>
        <v>0</v>
      </c>
      <c r="F92" s="82" t="str">
        <f>IF(ISNA(INDEX(Stats!$B$5:$C$70,MATCH(F77,Stats!$B$5:$B$70,0),2)),"",INDEX(Stats!$B$5:$C$70,MATCH(F77,Stats!$B$5:$B$70,0),2))</f>
        <v/>
      </c>
      <c r="G92" s="87">
        <f>IF(F77=Database!$B$17,0,MAX(1,COUNTIF(Database!$B$18:$B$20,F77)*2+COUNTIF(Database!$B$21:$B$26,F77)*4+SUM(G80:G91)))</f>
        <v>0</v>
      </c>
      <c r="H92" s="82" t="str">
        <f>IF(ISNA(INDEX(Stats!$B$5:$C$70,MATCH(H77,Stats!$B$5:$B$70,0),2)),"",INDEX(Stats!$B$5:$C$70,MATCH(H77,Stats!$B$5:$B$70,0),2))</f>
        <v/>
      </c>
      <c r="I92" s="87">
        <f>IF(H77=Database!$B$17,0,MAX(1,COUNTIF(Database!$B$18:$B$20,H77)*2+COUNTIF(Database!$B$21:$B$26,H77)*4+SUM(I80:I91)))</f>
        <v>0</v>
      </c>
      <c r="J92" s="82" t="str">
        <f>IF(ISNA(INDEX(Stats!$B$5:$C$70,MATCH(J77,Stats!$B$5:$B$70,0),2)),"",INDEX(Stats!$B$5:$C$70,MATCH(J77,Stats!$B$5:$B$70,0),2))</f>
        <v/>
      </c>
      <c r="K92" s="87">
        <f>IF(J77=Database!$B$17,0,MAX(1,COUNTIF(Database!$B$18:$B$20,J77)*2+COUNTIF(Database!$B$21:$B$26,J77)*4+SUM(K80:K91)))</f>
        <v>0</v>
      </c>
      <c r="L92" s="82" t="str">
        <f>IF(ISNA(INDEX(Stats!$B$5:$C$70,MATCH(L77,Stats!$B$5:$B$70,0),2)),"",INDEX(Stats!$B$5:$C$70,MATCH(L77,Stats!$B$5:$B$70,0),2))</f>
        <v/>
      </c>
      <c r="M92" s="87">
        <f>IF(L77=Database!$B$17,0,MAX(1,COUNTIF(Database!$B$18:$B$20,L77)*2+COUNTIF(Database!$B$21:$B$26,L77)*4+SUM(M80:M91)))</f>
        <v>0</v>
      </c>
      <c r="N92" s="82" t="str">
        <f>IF(ISNA(INDEX(Stats!$B$5:$C$70,MATCH(N77,Stats!$B$5:$B$70,0),2)),"",INDEX(Stats!$B$5:$C$70,MATCH(N77,Stats!$B$5:$B$70,0),2))</f>
        <v/>
      </c>
      <c r="O92" s="87">
        <f>IF(N77=Database!$B$17,0,MAX(1,COUNTIF(Database!$B$18:$B$20,N77)*2+COUNTIF(Database!$B$21:$B$26,N77)*4+SUM(O80:O91)))</f>
        <v>0</v>
      </c>
    </row>
    <row r="93" spans="1:25" ht="13.5" thickBot="1" x14ac:dyDescent="0.35">
      <c r="A93" s="15"/>
      <c r="B93" s="17"/>
      <c r="C93" s="88"/>
      <c r="D93" s="18"/>
      <c r="E93" s="88"/>
      <c r="F93" s="18"/>
      <c r="G93" s="88"/>
      <c r="H93" s="18"/>
      <c r="I93" s="88"/>
      <c r="J93" s="18"/>
      <c r="K93" s="88"/>
      <c r="L93" s="18"/>
      <c r="M93" s="88"/>
      <c r="N93" s="18"/>
      <c r="O93" s="88"/>
    </row>
    <row r="94" spans="1:25" ht="13.5" thickBot="1" x14ac:dyDescent="0.35">
      <c r="B94" s="185" t="s">
        <v>173</v>
      </c>
      <c r="C94" s="186"/>
      <c r="D94" s="186"/>
      <c r="E94" s="186"/>
      <c r="F94" s="186"/>
      <c r="G94" s="186"/>
      <c r="H94" s="186"/>
      <c r="I94" s="186"/>
      <c r="J94" s="186"/>
      <c r="K94" s="186"/>
      <c r="L94" s="186"/>
      <c r="M94" s="186"/>
      <c r="N94" s="186"/>
      <c r="O94" s="187"/>
      <c r="Q94" s="194" t="s">
        <v>222</v>
      </c>
      <c r="R94" s="195"/>
      <c r="S94" s="195"/>
      <c r="T94" s="195"/>
      <c r="U94" s="195"/>
      <c r="V94" s="196"/>
      <c r="W94" s="171" t="s">
        <v>227</v>
      </c>
      <c r="X94" s="207"/>
      <c r="Y94" s="172"/>
    </row>
    <row r="95" spans="1:25" ht="12.75" customHeight="1" x14ac:dyDescent="0.3">
      <c r="B95" s="103" t="s">
        <v>183</v>
      </c>
      <c r="C95" s="92">
        <f>E110+G110+I110+K110+M110+O110</f>
        <v>0</v>
      </c>
      <c r="D95" s="188" t="s">
        <v>174</v>
      </c>
      <c r="E95" s="189"/>
      <c r="F95" s="188" t="s">
        <v>174</v>
      </c>
      <c r="G95" s="189"/>
      <c r="H95" s="188" t="s">
        <v>174</v>
      </c>
      <c r="I95" s="189"/>
      <c r="J95" s="188" t="s">
        <v>174</v>
      </c>
      <c r="K95" s="189"/>
      <c r="L95" s="188" t="s">
        <v>174</v>
      </c>
      <c r="M95" s="189"/>
      <c r="N95" s="188" t="s">
        <v>174</v>
      </c>
      <c r="O95" s="189"/>
      <c r="Q95" s="201" t="str">
        <f>IF(B94&lt;&gt;"Name of Power",_xlfn.CONCAT(B94,"        [",C101,"]"),"")</f>
        <v/>
      </c>
      <c r="R95" s="202"/>
      <c r="S95" s="202"/>
      <c r="T95" s="202"/>
      <c r="U95" s="202"/>
      <c r="V95" s="203"/>
      <c r="W95" s="208" t="str">
        <f>_xlfn.TEXTJOIN(CHAR(10),TRUE,Q95,Q96,S96,U96,Q103,S103,U103)</f>
        <v/>
      </c>
      <c r="X95" s="209"/>
      <c r="Y95" s="210"/>
    </row>
    <row r="96" spans="1:25" ht="13" customHeight="1" thickBot="1" x14ac:dyDescent="0.3">
      <c r="B96" s="99" t="s">
        <v>186</v>
      </c>
      <c r="C96" s="93">
        <f>SUM(C98,C99*2,C100*4)*C95+IF(ISNUMBER(D110),D110*SUM(E98:E109),0)</f>
        <v>0</v>
      </c>
      <c r="D96" s="190" t="str">
        <f>IF(D95=Database!$B$18,Database!$D$18,IF(D95=Database!$B$19,Database!$D$22,IF(D95=Database!$B$20,Database!$D$19,"")))</f>
        <v/>
      </c>
      <c r="E96" s="191"/>
      <c r="F96" s="190" t="str">
        <f>IF(F95=Database!$B$18,Database!$D$18,IF(F95=Database!$B$19,Database!$D$22,IF(F95=Database!$B$20,Database!$D$19,"")))</f>
        <v/>
      </c>
      <c r="G96" s="191"/>
      <c r="H96" s="190" t="str">
        <f>IF(H95=Database!$B$18,Database!$D$18,IF(H95=Database!$B$19,Database!$D$22,IF(H95=Database!$B$20,Database!$D$19,"")))</f>
        <v/>
      </c>
      <c r="I96" s="191"/>
      <c r="J96" s="190" t="str">
        <f>IF(J95=Database!$B$18,Database!$D$18,IF(J95=Database!$B$19,Database!$D$22,IF(J95=Database!$B$20,Database!$D$19,"")))</f>
        <v/>
      </c>
      <c r="K96" s="191"/>
      <c r="L96" s="190" t="str">
        <f>IF(L95=Database!$B$18,Database!$D$18,IF(L95=Database!$B$19,Database!$D$22,IF(L95=Database!$B$20,Database!$D$19,"")))</f>
        <v/>
      </c>
      <c r="M96" s="191"/>
      <c r="N96" s="190" t="str">
        <f>IF(N95=Database!$B$18,Database!$D$18,IF(N95=Database!$B$19,Database!$D$22,IF(N95=Database!$B$20,Database!$D$19,"")))</f>
        <v/>
      </c>
      <c r="O96" s="191"/>
      <c r="Q96" s="197" t="str">
        <f>IF(B94="Name of Power","",_xlfn.CONCAT(IF(D95&lt;&gt;Database!$B$17,_xlfn.CONCAT("    ",D95,"        [",C95,"/",C95*2,"/",C95*4,"]",IF(D98&lt;&gt;Database!$F$18,_xlfn.CONCAT(CHAR(10),"    *  ",D98),""),IF(D99&lt;&gt;Database!$F$18,_xlfn.CONCAT(CHAR(10),"    *  ",D99),""),IF(D100&lt;&gt;Database!$F$18,_xlfn.CONCAT(CHAR(10),"    *  ",D100),""),IF(D101&lt;&gt;Database!$F$18,_xlfn.CONCAT(CHAR(10),"    *  ",D101),""),IF(D102&lt;&gt;Database!$F$18,_xlfn.CONCAT(CHAR(10),"    *  ",D102),""),IF(D103&lt;&gt;Database!$F$18,_xlfn.CONCAT(CHAR(10),"    *  ",D103),""),IF(D104&lt;&gt;Database!$I$18,_xlfn.CONCAT(CHAR(10),"    *  ",D104),""),IF(D105&lt;&gt;Database!$I$18,_xlfn.CONCAT(CHAR(10),"    *  ",D105),""),IF(D106&lt;&gt;Database!$I$18,_xlfn.CONCAT(CHAR(10),"    *  ",D106),""),IF(D107&lt;&gt;Database!$I$18,_xlfn.CONCAT(CHAR(10),"    *  ",D107),""),IF(D108&lt;&gt;Database!$I$18,_xlfn.CONCAT(CHAR(10),"    *  ",D108),""),IF(D109&lt;&gt;Database!$I$18,_xlfn.CONCAT(CHAR(10),"    *  ",D109),"")),"")))</f>
        <v/>
      </c>
      <c r="R96" s="198"/>
      <c r="S96" s="197" t="str">
        <f>IF(D94="Name of Power","",_xlfn.CONCAT(IF(F95&lt;&gt;Database!$B$17,_xlfn.CONCAT("    ",F95,IF(F98&lt;&gt;Database!$F$18,_xlfn.CONCAT(CHAR(10),"    *  ",F98),""),IF(F99&lt;&gt;Database!$F$18,_xlfn.CONCAT(CHAR(10),"    *  ",F99),""),IF(F100&lt;&gt;Database!$F$18,_xlfn.CONCAT(CHAR(10),"    *  ",F100),""),IF(F101&lt;&gt;Database!$F$18,_xlfn.CONCAT(CHAR(10),"    *  ",F101),""),IF(F102&lt;&gt;Database!$F$18,_xlfn.CONCAT(CHAR(10),"    *  ",F102),""),IF(F103&lt;&gt;Database!$F$18,_xlfn.CONCAT(CHAR(10),"    *  ",F103),""),IF(F104&lt;&gt;Database!$I$18,_xlfn.CONCAT(CHAR(10),"    *  ",F104),""),IF(F105&lt;&gt;Database!$I$18,_xlfn.CONCAT(CHAR(10),"    *  ",F105),""),IF(F106&lt;&gt;Database!$I$18,_xlfn.CONCAT(CHAR(10),"    *  ",F106),""),IF(F107&lt;&gt;Database!$I$18,_xlfn.CONCAT(CHAR(10),"    *  ",F107),""),IF(F108&lt;&gt;Database!$I$18,_xlfn.CONCAT(CHAR(10),"    *  ",F108),""),IF(F109&lt;&gt;Database!$I$18,_xlfn.CONCAT(CHAR(10),"    *  ",F109),"")),"")))</f>
        <v/>
      </c>
      <c r="T96" s="198"/>
      <c r="U96" s="197" t="str">
        <f>IF(F94="Name of Power","",_xlfn.CONCAT(IF(H95&lt;&gt;Database!$B$17,_xlfn.CONCAT("    ",H95,IF(H98&lt;&gt;Database!$F$18,_xlfn.CONCAT(CHAR(10),"    *  ",H98),""),IF(H99&lt;&gt;Database!$F$18,_xlfn.CONCAT(CHAR(10),"    *  ",H99),""),IF(H100&lt;&gt;Database!$F$18,_xlfn.CONCAT(CHAR(10),"    *  ",H100),""),IF(H101&lt;&gt;Database!$F$18,_xlfn.CONCAT(CHAR(10),"    *  ",H101),""),IF(H102&lt;&gt;Database!$F$18,_xlfn.CONCAT(CHAR(10),"    *  ",H102),""),IF(H103&lt;&gt;Database!$F$18,_xlfn.CONCAT(CHAR(10),"    *  ",H103),""),IF(H104&lt;&gt;Database!$I$18,_xlfn.CONCAT(CHAR(10),"    *  ",H104),""),IF(H105&lt;&gt;Database!$I$18,_xlfn.CONCAT(CHAR(10),"    *  ",H105),""),IF(H106&lt;&gt;Database!$I$18,_xlfn.CONCAT(CHAR(10),"    *  ",H106),""),IF(H107&lt;&gt;Database!$I$18,_xlfn.CONCAT(CHAR(10),"    *  ",H107),""),IF(H108&lt;&gt;Database!$I$18,_xlfn.CONCAT(CHAR(10),"    *  ",H108),""),IF(H109&lt;&gt;Database!$I$18,_xlfn.CONCAT(CHAR(10),"    *  ",H109),"")),"")))</f>
        <v/>
      </c>
      <c r="V96" s="198"/>
      <c r="W96" s="208"/>
      <c r="X96" s="209"/>
      <c r="Y96" s="210"/>
    </row>
    <row r="97" spans="2:25" ht="13.5" thickBot="1" x14ac:dyDescent="0.35">
      <c r="B97" s="104"/>
      <c r="C97" s="105"/>
      <c r="D97" s="204" t="s">
        <v>187</v>
      </c>
      <c r="E97" s="205"/>
      <c r="F97" s="205"/>
      <c r="G97" s="205"/>
      <c r="H97" s="205"/>
      <c r="I97" s="205"/>
      <c r="J97" s="205"/>
      <c r="K97" s="205"/>
      <c r="L97" s="205"/>
      <c r="M97" s="205"/>
      <c r="N97" s="206"/>
      <c r="O97" s="106"/>
      <c r="Q97" s="197"/>
      <c r="R97" s="198"/>
      <c r="S97" s="197"/>
      <c r="T97" s="198"/>
      <c r="U97" s="197"/>
      <c r="V97" s="198"/>
      <c r="W97" s="208"/>
      <c r="X97" s="209"/>
      <c r="Y97" s="210"/>
    </row>
    <row r="98" spans="2:25" x14ac:dyDescent="0.25">
      <c r="B98" s="103" t="s">
        <v>184</v>
      </c>
      <c r="C98" s="107">
        <v>0</v>
      </c>
      <c r="D98" s="98" t="s">
        <v>218</v>
      </c>
      <c r="E98" s="152">
        <f>INDEX(Database!$F$18:$G$56,MATCH(D98,Database!$F$18:$F$56,0),2)</f>
        <v>0</v>
      </c>
      <c r="F98" s="150" t="s">
        <v>218</v>
      </c>
      <c r="G98" s="152">
        <f>INDEX(Database!$F$18:$G$56,MATCH(F98,Database!$F$18:$F$56,0),2)</f>
        <v>0</v>
      </c>
      <c r="H98" s="149" t="s">
        <v>218</v>
      </c>
      <c r="I98" s="152">
        <f>INDEX(Database!$F$18:$G$56,MATCH(H98,Database!$F$18:$F$56,0),2)</f>
        <v>0</v>
      </c>
      <c r="J98" s="149" t="s">
        <v>218</v>
      </c>
      <c r="K98" s="152">
        <f>INDEX(Database!$F$18:$G$56,MATCH(J98,Database!$F$18:$F$56,0),2)</f>
        <v>0</v>
      </c>
      <c r="L98" s="149" t="s">
        <v>218</v>
      </c>
      <c r="M98" s="152">
        <f>INDEX(Database!$F$18:$G$56,MATCH(L98,Database!$F$18:$F$56,0),2)</f>
        <v>0</v>
      </c>
      <c r="N98" s="149" t="s">
        <v>218</v>
      </c>
      <c r="O98" s="152">
        <f>INDEX(Database!$F$18:$G$56,MATCH(N98,Database!$F$18:$F$56,0),2)</f>
        <v>0</v>
      </c>
      <c r="Q98" s="197"/>
      <c r="R98" s="198"/>
      <c r="S98" s="197"/>
      <c r="T98" s="198"/>
      <c r="U98" s="197"/>
      <c r="V98" s="198"/>
      <c r="W98" s="208"/>
      <c r="X98" s="209"/>
      <c r="Y98" s="210"/>
    </row>
    <row r="99" spans="2:25" x14ac:dyDescent="0.25">
      <c r="B99" s="100" t="s">
        <v>8</v>
      </c>
      <c r="C99" s="101">
        <v>0</v>
      </c>
      <c r="D99" s="96" t="s">
        <v>218</v>
      </c>
      <c r="E99" s="153">
        <f>INDEX(Database!$F$18:$G$56,MATCH(D99,Database!$F$18:$F$56,0),2)</f>
        <v>0</v>
      </c>
      <c r="F99" s="150" t="s">
        <v>218</v>
      </c>
      <c r="G99" s="153">
        <f>INDEX(Database!$F$18:$G$56,MATCH(F99,Database!$F$18:$F$56,0),2)</f>
        <v>0</v>
      </c>
      <c r="H99" s="150" t="s">
        <v>218</v>
      </c>
      <c r="I99" s="153">
        <f>INDEX(Database!$F$18:$G$56,MATCH(H99,Database!$F$18:$F$56,0),2)</f>
        <v>0</v>
      </c>
      <c r="J99" s="150" t="s">
        <v>218</v>
      </c>
      <c r="K99" s="153">
        <f>INDEX(Database!$F$18:$G$56,MATCH(J99,Database!$F$18:$F$56,0),2)</f>
        <v>0</v>
      </c>
      <c r="L99" s="150" t="s">
        <v>218</v>
      </c>
      <c r="M99" s="153">
        <f>INDEX(Database!$F$18:$G$56,MATCH(L99,Database!$F$18:$F$56,0),2)</f>
        <v>0</v>
      </c>
      <c r="N99" s="150" t="s">
        <v>218</v>
      </c>
      <c r="O99" s="153">
        <f>INDEX(Database!$F$18:$G$56,MATCH(N99,Database!$F$18:$F$56,0),2)</f>
        <v>0</v>
      </c>
      <c r="Q99" s="197"/>
      <c r="R99" s="198"/>
      <c r="S99" s="197"/>
      <c r="T99" s="198"/>
      <c r="U99" s="197"/>
      <c r="V99" s="198"/>
      <c r="W99" s="208"/>
      <c r="X99" s="209"/>
      <c r="Y99" s="210"/>
    </row>
    <row r="100" spans="2:25" ht="13" thickBot="1" x14ac:dyDescent="0.3">
      <c r="B100" s="100" t="s">
        <v>7</v>
      </c>
      <c r="C100" s="102">
        <v>0</v>
      </c>
      <c r="D100" s="96" t="s">
        <v>218</v>
      </c>
      <c r="E100" s="153">
        <f>INDEX(Database!$F$18:$G$56,MATCH(D100,Database!$F$18:$F$56,0),2)</f>
        <v>0</v>
      </c>
      <c r="F100" s="150" t="s">
        <v>218</v>
      </c>
      <c r="G100" s="153">
        <f>INDEX(Database!$F$18:$G$56,MATCH(F100,Database!$F$18:$F$56,0),2)</f>
        <v>0</v>
      </c>
      <c r="H100" s="150" t="s">
        <v>218</v>
      </c>
      <c r="I100" s="153">
        <f>INDEX(Database!$F$18:$G$56,MATCH(H100,Database!$F$18:$F$56,0),2)</f>
        <v>0</v>
      </c>
      <c r="J100" s="150" t="s">
        <v>218</v>
      </c>
      <c r="K100" s="153">
        <f>INDEX(Database!$F$18:$G$56,MATCH(J100,Database!$F$18:$F$56,0),2)</f>
        <v>0</v>
      </c>
      <c r="L100" s="150" t="s">
        <v>218</v>
      </c>
      <c r="M100" s="153">
        <f>INDEX(Database!$F$18:$G$56,MATCH(L100,Database!$F$18:$F$56,0),2)</f>
        <v>0</v>
      </c>
      <c r="N100" s="150" t="s">
        <v>218</v>
      </c>
      <c r="O100" s="153">
        <f>INDEX(Database!$F$18:$G$56,MATCH(N100,Database!$F$18:$F$56,0),2)</f>
        <v>0</v>
      </c>
      <c r="Q100" s="197"/>
      <c r="R100" s="198"/>
      <c r="S100" s="197"/>
      <c r="T100" s="198"/>
      <c r="U100" s="197"/>
      <c r="V100" s="198"/>
      <c r="W100" s="208"/>
      <c r="X100" s="209"/>
      <c r="Y100" s="210"/>
    </row>
    <row r="101" spans="2:25" ht="13" thickBot="1" x14ac:dyDescent="0.3">
      <c r="B101" s="99" t="s">
        <v>185</v>
      </c>
      <c r="C101" s="94" t="str">
        <f>CONCATENATE(IF(AND(C98&gt;0,C98&lt;&gt;""),CONCATENATE(C98,"D"),""),IF(AND(C98&gt;0,C98&lt;&gt;"",C99&gt;0,C99&lt;&gt;""),", ",""),IF(AND(C99&gt;0,C99&lt;&gt;""),CONCATENATE(C99,"HD"),""),IF(AND(OR(AND(C98&gt;0,C98&lt;&gt;""),AND(C99&gt;0,C99&lt;&gt;"")),C100&gt;0,C100&lt;&gt;""),", ",""),IF(AND(C100&gt;0,C100&lt;&gt;""),CONCATENATE(C100,"WD"),""))</f>
        <v/>
      </c>
      <c r="D101" s="96" t="s">
        <v>218</v>
      </c>
      <c r="E101" s="153">
        <f>INDEX(Database!$F$18:$G$56,MATCH(D101,Database!$F$18:$F$56,0),2)</f>
        <v>0</v>
      </c>
      <c r="F101" s="150" t="s">
        <v>218</v>
      </c>
      <c r="G101" s="153">
        <f>INDEX(Database!$F$18:$G$56,MATCH(F101,Database!$F$18:$F$56,0),2)</f>
        <v>0</v>
      </c>
      <c r="H101" s="150" t="s">
        <v>218</v>
      </c>
      <c r="I101" s="153">
        <f>INDEX(Database!$F$18:$G$56,MATCH(H101,Database!$F$18:$F$56,0),2)</f>
        <v>0</v>
      </c>
      <c r="J101" s="150" t="s">
        <v>218</v>
      </c>
      <c r="K101" s="153">
        <f>INDEX(Database!$F$18:$G$56,MATCH(J101,Database!$F$18:$F$56,0),2)</f>
        <v>0</v>
      </c>
      <c r="L101" s="150" t="s">
        <v>218</v>
      </c>
      <c r="M101" s="153">
        <f>INDEX(Database!$F$18:$G$56,MATCH(L101,Database!$F$18:$F$56,0),2)</f>
        <v>0</v>
      </c>
      <c r="N101" s="150" t="s">
        <v>218</v>
      </c>
      <c r="O101" s="153">
        <f>INDEX(Database!$F$18:$G$56,MATCH(N101,Database!$F$18:$F$56,0),2)</f>
        <v>0</v>
      </c>
      <c r="Q101" s="197"/>
      <c r="R101" s="198"/>
      <c r="S101" s="197"/>
      <c r="T101" s="198"/>
      <c r="U101" s="197"/>
      <c r="V101" s="198"/>
      <c r="W101" s="208"/>
      <c r="X101" s="209"/>
      <c r="Y101" s="210"/>
    </row>
    <row r="102" spans="2:25" ht="12.5" customHeight="1" x14ac:dyDescent="0.25">
      <c r="B102" s="179" t="str">
        <f>Database!$I$14</f>
        <v>Enter Short Description of Power</v>
      </c>
      <c r="C102" s="180"/>
      <c r="D102" s="96" t="s">
        <v>218</v>
      </c>
      <c r="E102" s="153">
        <f>INDEX(Database!$F$18:$G$56,MATCH(D102,Database!$F$18:$F$56,0),2)</f>
        <v>0</v>
      </c>
      <c r="F102" s="150" t="s">
        <v>218</v>
      </c>
      <c r="G102" s="153">
        <f>INDEX(Database!$F$18:$G$56,MATCH(F102,Database!$F$18:$F$56,0),2)</f>
        <v>0</v>
      </c>
      <c r="H102" s="150" t="s">
        <v>218</v>
      </c>
      <c r="I102" s="153">
        <f>INDEX(Database!$F$18:$G$56,MATCH(H102,Database!$F$18:$F$56,0),2)</f>
        <v>0</v>
      </c>
      <c r="J102" s="150" t="s">
        <v>218</v>
      </c>
      <c r="K102" s="153">
        <f>INDEX(Database!$F$18:$G$56,MATCH(J102,Database!$F$18:$F$56,0),2)</f>
        <v>0</v>
      </c>
      <c r="L102" s="150" t="s">
        <v>218</v>
      </c>
      <c r="M102" s="153">
        <f>INDEX(Database!$F$18:$G$56,MATCH(L102,Database!$F$18:$F$56,0),2)</f>
        <v>0</v>
      </c>
      <c r="N102" s="150" t="s">
        <v>218</v>
      </c>
      <c r="O102" s="153">
        <f>INDEX(Database!$F$18:$G$56,MATCH(N102,Database!$F$18:$F$56,0),2)</f>
        <v>0</v>
      </c>
      <c r="Q102" s="197"/>
      <c r="R102" s="198"/>
      <c r="S102" s="197"/>
      <c r="T102" s="198"/>
      <c r="U102" s="197"/>
      <c r="V102" s="198"/>
      <c r="W102" s="208"/>
      <c r="X102" s="209"/>
      <c r="Y102" s="210"/>
    </row>
    <row r="103" spans="2:25" ht="12.5" customHeight="1" thickBot="1" x14ac:dyDescent="0.3">
      <c r="B103" s="181"/>
      <c r="C103" s="182"/>
      <c r="D103" s="97" t="s">
        <v>218</v>
      </c>
      <c r="E103" s="154">
        <f>INDEX(Database!$F$18:$G$56,MATCH(D103,Database!$F$18:$F$56,0),2)</f>
        <v>0</v>
      </c>
      <c r="F103" s="151" t="s">
        <v>218</v>
      </c>
      <c r="G103" s="154">
        <f>INDEX(Database!$F$18:$G$56,MATCH(F103,Database!$F$18:$F$56,0),2)</f>
        <v>0</v>
      </c>
      <c r="H103" s="151" t="s">
        <v>218</v>
      </c>
      <c r="I103" s="154">
        <f>INDEX(Database!$F$18:$G$56,MATCH(H103,Database!$F$18:$F$56,0),2)</f>
        <v>0</v>
      </c>
      <c r="J103" s="151" t="s">
        <v>218</v>
      </c>
      <c r="K103" s="154">
        <f>INDEX(Database!$F$18:$G$56,MATCH(J103,Database!$F$18:$F$56,0),2)</f>
        <v>0</v>
      </c>
      <c r="L103" s="151" t="s">
        <v>218</v>
      </c>
      <c r="M103" s="154">
        <f>INDEX(Database!$F$18:$G$56,MATCH(L103,Database!$F$18:$F$56,0),2)</f>
        <v>0</v>
      </c>
      <c r="N103" s="151" t="s">
        <v>218</v>
      </c>
      <c r="O103" s="154">
        <f>INDEX(Database!$F$18:$G$56,MATCH(N103,Database!$F$18:$F$56,0),2)</f>
        <v>0</v>
      </c>
      <c r="Q103" s="197" t="str">
        <f>IF(B94="Name of Power","",_xlfn.CONCAT(IF(J95&lt;&gt;Database!$B$17,_xlfn.CONCAT("    ",J95,IF(J98&lt;&gt;Database!$F$18,_xlfn.CONCAT(CHAR(10),"    *  ",J98),""),IF(J99&lt;&gt;Database!$F$18,_xlfn.CONCAT(CHAR(10),"    *  ",J99),""),IF(J100&lt;&gt;Database!$F$18,_xlfn.CONCAT(CHAR(10),"    *  ",J100),""),IF(J101&lt;&gt;Database!$F$18,_xlfn.CONCAT(CHAR(10),"    *  ",J101),""),IF(J102&lt;&gt;Database!$F$18,_xlfn.CONCAT(CHAR(10),"    *  ",J102),""),IF(J103&lt;&gt;Database!$F$18,_xlfn.CONCAT(CHAR(10),"    *  ",J103),""),IF(J104&lt;&gt;Database!$I$18,_xlfn.CONCAT(CHAR(10),"    *  ",J104),""),IF(J105&lt;&gt;Database!$I$18,_xlfn.CONCAT(CHAR(10),"    *  ",J105),""),IF(J106&lt;&gt;Database!$I$18,_xlfn.CONCAT(CHAR(10),"    *  ",J106),""),IF(J107&lt;&gt;Database!$I$18,_xlfn.CONCAT(CHAR(10),"    *  ",J107),""),IF(J108&lt;&gt;Database!$I$18,_xlfn.CONCAT(CHAR(10),"    *  ",J108),""),IF(J109&lt;&gt;Database!$I$18,_xlfn.CONCAT(CHAR(10),"    *  ",J109),"")),"")))</f>
        <v/>
      </c>
      <c r="R103" s="198"/>
      <c r="S103" s="197" t="str">
        <f>IF(D94="Name of Power","",_xlfn.CONCAT(IF(L95&lt;&gt;Database!$B$17,_xlfn.CONCAT("    ",L95,IF(L98&lt;&gt;Database!$F$18,_xlfn.CONCAT(CHAR(10),"    *  ",L98),""),IF(L99&lt;&gt;Database!$F$18,_xlfn.CONCAT(CHAR(10),"    *  ",L99),""),IF(L100&lt;&gt;Database!$F$18,_xlfn.CONCAT(CHAR(10),"    *  ",L100),""),IF(L101&lt;&gt;Database!$F$18,_xlfn.CONCAT(CHAR(10),"    *  ",L101),""),IF(L102&lt;&gt;Database!$F$18,_xlfn.CONCAT(CHAR(10),"    *  ",L102),""),IF(L103&lt;&gt;Database!$F$18,_xlfn.CONCAT(CHAR(10),"    *  ",L103),""),IF(L104&lt;&gt;Database!$I$18,_xlfn.CONCAT(CHAR(10),"    *  ",L104),""),IF(L105&lt;&gt;Database!$I$18,_xlfn.CONCAT(CHAR(10),"    *  ",L105),""),IF(L106&lt;&gt;Database!$I$18,_xlfn.CONCAT(CHAR(10),"    *  ",L106),""),IF(L107&lt;&gt;Database!$I$18,_xlfn.CONCAT(CHAR(10),"    *  ",L107),""),IF(L108&lt;&gt;Database!$I$18,_xlfn.CONCAT(CHAR(10),"    *  ",L108),""),IF(L109&lt;&gt;Database!$I$18,_xlfn.CONCAT(CHAR(10),"    *  ",L109),"")),"")))</f>
        <v/>
      </c>
      <c r="T103" s="198"/>
      <c r="U103" s="197" t="str">
        <f>IF(F94="Name of Power","",_xlfn.CONCAT(IF(N95&lt;&gt;Database!$B$17,_xlfn.CONCAT("    ",N95,IF(N98&lt;&gt;Database!$F$18,_xlfn.CONCAT(CHAR(10),"    *  ",N98),""),IF(N99&lt;&gt;Database!$F$18,_xlfn.CONCAT(CHAR(10),"    *  ",N99),""),IF(N100&lt;&gt;Database!$F$18,_xlfn.CONCAT(CHAR(10),"    *  ",N100),""),IF(N101&lt;&gt;Database!$F$18,_xlfn.CONCAT(CHAR(10),"    *  ",N101),""),IF(N102&lt;&gt;Database!$F$18,_xlfn.CONCAT(CHAR(10),"    *  ",N102),""),IF(N103&lt;&gt;Database!$F$18,_xlfn.CONCAT(CHAR(10),"    *  ",N103),""),IF(N104&lt;&gt;Database!$I$18,_xlfn.CONCAT(CHAR(10),"    *  ",N104),""),IF(N105&lt;&gt;Database!$I$18,_xlfn.CONCAT(CHAR(10),"    *  ",N105),""),IF(N106&lt;&gt;Database!$I$18,_xlfn.CONCAT(CHAR(10),"    *  ",N106),""),IF(N107&lt;&gt;Database!$I$18,_xlfn.CONCAT(CHAR(10),"    *  ",N107),""),IF(N108&lt;&gt;Database!$I$18,_xlfn.CONCAT(CHAR(10),"    *  ",N108),""),IF(N109&lt;&gt;Database!$I$18,_xlfn.CONCAT(CHAR(10),"    *  ",N109),"")),"")))</f>
        <v/>
      </c>
      <c r="V103" s="198"/>
      <c r="W103" s="208"/>
      <c r="X103" s="209"/>
      <c r="Y103" s="210"/>
    </row>
    <row r="104" spans="2:25" x14ac:dyDescent="0.25">
      <c r="B104" s="181"/>
      <c r="C104" s="182"/>
      <c r="D104" s="96" t="s">
        <v>219</v>
      </c>
      <c r="E104" s="155">
        <f>INDEX(Database!$I$18:$J$52,MATCH(D104,Database!$I$18:$I$52,0),2)</f>
        <v>0</v>
      </c>
      <c r="F104" s="96" t="s">
        <v>219</v>
      </c>
      <c r="G104" s="155">
        <f>INDEX(Database!$I$18:$J$52,MATCH(F104,Database!$I$18:$I$52,0),2)</f>
        <v>0</v>
      </c>
      <c r="H104" s="96" t="s">
        <v>219</v>
      </c>
      <c r="I104" s="155">
        <f>INDEX(Database!$I$18:$J$52,MATCH(H104,Database!$I$18:$I$52,0),2)</f>
        <v>0</v>
      </c>
      <c r="J104" s="96" t="s">
        <v>219</v>
      </c>
      <c r="K104" s="155">
        <f>INDEX(Database!$I$18:$J$52,MATCH(J104,Database!$I$18:$I$52,0),2)</f>
        <v>0</v>
      </c>
      <c r="L104" s="96" t="s">
        <v>219</v>
      </c>
      <c r="M104" s="155">
        <f>INDEX(Database!$I$18:$J$52,MATCH(L104,Database!$I$18:$I$52,0),2)</f>
        <v>0</v>
      </c>
      <c r="N104" s="96" t="s">
        <v>219</v>
      </c>
      <c r="O104" s="155">
        <f>INDEX(Database!$I$18:$J$52,MATCH(N104,Database!$I$18:$I$52,0),2)</f>
        <v>0</v>
      </c>
      <c r="Q104" s="197"/>
      <c r="R104" s="198"/>
      <c r="S104" s="197"/>
      <c r="T104" s="198"/>
      <c r="U104" s="197"/>
      <c r="V104" s="198"/>
      <c r="W104" s="208"/>
      <c r="X104" s="209"/>
      <c r="Y104" s="210"/>
    </row>
    <row r="105" spans="2:25" x14ac:dyDescent="0.25">
      <c r="B105" s="181"/>
      <c r="C105" s="182"/>
      <c r="D105" s="96" t="s">
        <v>219</v>
      </c>
      <c r="E105" s="153">
        <f>INDEX(Database!$I$18:$J$52,MATCH(D105,Database!$I$18:$I$52,0),2)</f>
        <v>0</v>
      </c>
      <c r="F105" s="96" t="s">
        <v>219</v>
      </c>
      <c r="G105" s="153">
        <f>INDEX(Database!$I$18:$J$52,MATCH(F105,Database!$I$18:$I$52,0),2)</f>
        <v>0</v>
      </c>
      <c r="H105" s="96" t="s">
        <v>219</v>
      </c>
      <c r="I105" s="153">
        <f>INDEX(Database!$I$18:$J$52,MATCH(H105,Database!$I$18:$I$52,0),2)</f>
        <v>0</v>
      </c>
      <c r="J105" s="96" t="s">
        <v>219</v>
      </c>
      <c r="K105" s="153">
        <f>INDEX(Database!$I$18:$J$52,MATCH(J105,Database!$I$18:$I$52,0),2)</f>
        <v>0</v>
      </c>
      <c r="L105" s="96" t="s">
        <v>219</v>
      </c>
      <c r="M105" s="153">
        <f>INDEX(Database!$I$18:$J$52,MATCH(L105,Database!$I$18:$I$52,0),2)</f>
        <v>0</v>
      </c>
      <c r="N105" s="96" t="s">
        <v>219</v>
      </c>
      <c r="O105" s="153">
        <f>INDEX(Database!$I$18:$J$52,MATCH(N105,Database!$I$18:$I$52,0),2)</f>
        <v>0</v>
      </c>
      <c r="Q105" s="197"/>
      <c r="R105" s="198"/>
      <c r="S105" s="197"/>
      <c r="T105" s="198"/>
      <c r="U105" s="197"/>
      <c r="V105" s="198"/>
      <c r="W105" s="208"/>
      <c r="X105" s="209"/>
      <c r="Y105" s="210"/>
    </row>
    <row r="106" spans="2:25" x14ac:dyDescent="0.25">
      <c r="B106" s="181"/>
      <c r="C106" s="182"/>
      <c r="D106" s="96" t="s">
        <v>219</v>
      </c>
      <c r="E106" s="153">
        <f>INDEX(Database!$I$18:$J$52,MATCH(D106,Database!$I$18:$I$52,0),2)</f>
        <v>0</v>
      </c>
      <c r="F106" s="96" t="s">
        <v>219</v>
      </c>
      <c r="G106" s="153">
        <f>INDEX(Database!$I$18:$J$52,MATCH(F106,Database!$I$18:$I$52,0),2)</f>
        <v>0</v>
      </c>
      <c r="H106" s="96" t="s">
        <v>219</v>
      </c>
      <c r="I106" s="153">
        <f>INDEX(Database!$I$18:$J$52,MATCH(H106,Database!$I$18:$I$52,0),2)</f>
        <v>0</v>
      </c>
      <c r="J106" s="96" t="s">
        <v>219</v>
      </c>
      <c r="K106" s="153">
        <f>INDEX(Database!$I$18:$J$52,MATCH(J106,Database!$I$18:$I$52,0),2)</f>
        <v>0</v>
      </c>
      <c r="L106" s="96" t="s">
        <v>219</v>
      </c>
      <c r="M106" s="153">
        <f>INDEX(Database!$I$18:$J$52,MATCH(L106,Database!$I$18:$I$52,0),2)</f>
        <v>0</v>
      </c>
      <c r="N106" s="96" t="s">
        <v>219</v>
      </c>
      <c r="O106" s="153">
        <f>INDEX(Database!$I$18:$J$52,MATCH(N106,Database!$I$18:$I$52,0),2)</f>
        <v>0</v>
      </c>
      <c r="Q106" s="197"/>
      <c r="R106" s="198"/>
      <c r="S106" s="197"/>
      <c r="T106" s="198"/>
      <c r="U106" s="197"/>
      <c r="V106" s="198"/>
      <c r="W106" s="208"/>
      <c r="X106" s="209"/>
      <c r="Y106" s="210"/>
    </row>
    <row r="107" spans="2:25" x14ac:dyDescent="0.25">
      <c r="B107" s="181"/>
      <c r="C107" s="182"/>
      <c r="D107" s="96" t="s">
        <v>219</v>
      </c>
      <c r="E107" s="153">
        <f>INDEX(Database!$I$18:$J$52,MATCH(D107,Database!$I$18:$I$52,0),2)</f>
        <v>0</v>
      </c>
      <c r="F107" s="96" t="s">
        <v>219</v>
      </c>
      <c r="G107" s="153">
        <f>INDEX(Database!$I$18:$J$52,MATCH(F107,Database!$I$18:$I$52,0),2)</f>
        <v>0</v>
      </c>
      <c r="H107" s="96" t="s">
        <v>219</v>
      </c>
      <c r="I107" s="153">
        <f>INDEX(Database!$I$18:$J$52,MATCH(H107,Database!$I$18:$I$52,0),2)</f>
        <v>0</v>
      </c>
      <c r="J107" s="96" t="s">
        <v>219</v>
      </c>
      <c r="K107" s="153">
        <f>INDEX(Database!$I$18:$J$52,MATCH(J107,Database!$I$18:$I$52,0),2)</f>
        <v>0</v>
      </c>
      <c r="L107" s="96" t="s">
        <v>219</v>
      </c>
      <c r="M107" s="153">
        <f>INDEX(Database!$I$18:$J$52,MATCH(L107,Database!$I$18:$I$52,0),2)</f>
        <v>0</v>
      </c>
      <c r="N107" s="96" t="s">
        <v>219</v>
      </c>
      <c r="O107" s="153">
        <f>INDEX(Database!$I$18:$J$52,MATCH(N107,Database!$I$18:$I$52,0),2)</f>
        <v>0</v>
      </c>
      <c r="Q107" s="197"/>
      <c r="R107" s="198"/>
      <c r="S107" s="197"/>
      <c r="T107" s="198"/>
      <c r="U107" s="197"/>
      <c r="V107" s="198"/>
      <c r="W107" s="208"/>
      <c r="X107" s="209"/>
      <c r="Y107" s="210"/>
    </row>
    <row r="108" spans="2:25" x14ac:dyDescent="0.25">
      <c r="B108" s="181"/>
      <c r="C108" s="182"/>
      <c r="D108" s="96" t="s">
        <v>219</v>
      </c>
      <c r="E108" s="153">
        <f>INDEX(Database!$I$18:$J$52,MATCH(D108,Database!$I$18:$I$52,0),2)</f>
        <v>0</v>
      </c>
      <c r="F108" s="96" t="s">
        <v>219</v>
      </c>
      <c r="G108" s="153">
        <f>INDEX(Database!$I$18:$J$52,MATCH(F108,Database!$I$18:$I$52,0),2)</f>
        <v>0</v>
      </c>
      <c r="H108" s="96" t="s">
        <v>219</v>
      </c>
      <c r="I108" s="153">
        <f>INDEX(Database!$I$18:$J$52,MATCH(H108,Database!$I$18:$I$52,0),2)</f>
        <v>0</v>
      </c>
      <c r="J108" s="96" t="s">
        <v>219</v>
      </c>
      <c r="K108" s="153">
        <f>INDEX(Database!$I$18:$J$52,MATCH(J108,Database!$I$18:$I$52,0),2)</f>
        <v>0</v>
      </c>
      <c r="L108" s="96" t="s">
        <v>219</v>
      </c>
      <c r="M108" s="153">
        <f>INDEX(Database!$I$18:$J$52,MATCH(L108,Database!$I$18:$I$52,0),2)</f>
        <v>0</v>
      </c>
      <c r="N108" s="96" t="s">
        <v>219</v>
      </c>
      <c r="O108" s="153">
        <f>INDEX(Database!$I$18:$J$52,MATCH(N108,Database!$I$18:$I$52,0),2)</f>
        <v>0</v>
      </c>
      <c r="Q108" s="197"/>
      <c r="R108" s="198"/>
      <c r="S108" s="197"/>
      <c r="T108" s="198"/>
      <c r="U108" s="197"/>
      <c r="V108" s="198"/>
      <c r="W108" s="208"/>
      <c r="X108" s="209"/>
      <c r="Y108" s="210"/>
    </row>
    <row r="109" spans="2:25" ht="13" thickBot="1" x14ac:dyDescent="0.3">
      <c r="B109" s="183"/>
      <c r="C109" s="184"/>
      <c r="D109" s="97" t="s">
        <v>219</v>
      </c>
      <c r="E109" s="154">
        <f>INDEX(Database!$I$18:$J$52,MATCH(D109,Database!$I$18:$I$52,0),2)</f>
        <v>0</v>
      </c>
      <c r="F109" s="97" t="s">
        <v>219</v>
      </c>
      <c r="G109" s="154">
        <f>INDEX(Database!$I$18:$J$52,MATCH(F109,Database!$I$18:$I$52,0),2)</f>
        <v>0</v>
      </c>
      <c r="H109" s="97" t="s">
        <v>219</v>
      </c>
      <c r="I109" s="154">
        <f>INDEX(Database!$I$18:$J$52,MATCH(H109,Database!$I$18:$I$52,0),2)</f>
        <v>0</v>
      </c>
      <c r="J109" s="97" t="s">
        <v>219</v>
      </c>
      <c r="K109" s="154">
        <f>INDEX(Database!$I$18:$J$52,MATCH(J109,Database!$I$18:$I$52,0),2)</f>
        <v>0</v>
      </c>
      <c r="L109" s="97" t="s">
        <v>219</v>
      </c>
      <c r="M109" s="154">
        <f>INDEX(Database!$I$18:$J$52,MATCH(L109,Database!$I$18:$I$52,0),2)</f>
        <v>0</v>
      </c>
      <c r="N109" s="97" t="s">
        <v>219</v>
      </c>
      <c r="O109" s="154">
        <f>INDEX(Database!$I$18:$J$52,MATCH(N109,Database!$I$18:$I$52,0),2)</f>
        <v>0</v>
      </c>
      <c r="Q109" s="199"/>
      <c r="R109" s="200"/>
      <c r="S109" s="199"/>
      <c r="T109" s="200"/>
      <c r="U109" s="199"/>
      <c r="V109" s="200"/>
      <c r="W109" s="211"/>
      <c r="X109" s="212"/>
      <c r="Y109" s="213"/>
    </row>
    <row r="110" spans="2:25" ht="13" thickBot="1" x14ac:dyDescent="0.3">
      <c r="B110" s="77"/>
      <c r="C110" s="95"/>
      <c r="D110" s="82" t="str">
        <f>IF(ISNA(INDEX(Stats!$B$5:$C$70,MATCH(D95,Stats!$B$5:$B$70,0),2)),"",INDEX(Stats!$B$5:$C$70,MATCH(D95,Stats!$B$5:$B$70,0),2))</f>
        <v/>
      </c>
      <c r="E110" s="87">
        <f>IF(D95=Database!$B$17,0,MAX(1,COUNTIF(Database!$B$18:$B$20,D95)*2+COUNTIF(Database!$B$21:$B$26,D95)*4+SUM(E98:E109)))</f>
        <v>0</v>
      </c>
      <c r="F110" s="82" t="str">
        <f>IF(ISNA(INDEX(Stats!$B$5:$C$70,MATCH(F95,Stats!$B$5:$B$70,0),2)),"",INDEX(Stats!$B$5:$C$70,MATCH(F95,Stats!$B$5:$B$70,0),2))</f>
        <v/>
      </c>
      <c r="G110" s="87">
        <f>IF(F95=Database!$B$17,0,MAX(1,COUNTIF(Database!$B$18:$B$20,F95)*2+COUNTIF(Database!$B$21:$B$26,F95)*4+SUM(G98:G109)))</f>
        <v>0</v>
      </c>
      <c r="H110" s="82" t="str">
        <f>IF(ISNA(INDEX(Stats!$B$5:$C$70,MATCH(H95,Stats!$B$5:$B$70,0),2)),"",INDEX(Stats!$B$5:$C$70,MATCH(H95,Stats!$B$5:$B$70,0),2))</f>
        <v/>
      </c>
      <c r="I110" s="87">
        <f>IF(H95=Database!$B$17,0,MAX(1,COUNTIF(Database!$B$18:$B$20,H95)*2+COUNTIF(Database!$B$21:$B$26,H95)*4+SUM(I98:I109)))</f>
        <v>0</v>
      </c>
      <c r="J110" s="82" t="str">
        <f>IF(ISNA(INDEX(Stats!$B$5:$C$70,MATCH(J95,Stats!$B$5:$B$70,0),2)),"",INDEX(Stats!$B$5:$C$70,MATCH(J95,Stats!$B$5:$B$70,0),2))</f>
        <v/>
      </c>
      <c r="K110" s="87">
        <f>IF(J95=Database!$B$17,0,MAX(1,COUNTIF(Database!$B$18:$B$20,J95)*2+COUNTIF(Database!$B$21:$B$26,J95)*4+SUM(K98:K109)))</f>
        <v>0</v>
      </c>
      <c r="L110" s="82" t="str">
        <f>IF(ISNA(INDEX(Stats!$B$5:$C$70,MATCH(L95,Stats!$B$5:$B$70,0),2)),"",INDEX(Stats!$B$5:$C$70,MATCH(L95,Stats!$B$5:$B$70,0),2))</f>
        <v/>
      </c>
      <c r="M110" s="87">
        <f>IF(L95=Database!$B$17,0,MAX(1,COUNTIF(Database!$B$18:$B$20,L95)*2+COUNTIF(Database!$B$21:$B$26,L95)*4+SUM(M98:M109)))</f>
        <v>0</v>
      </c>
      <c r="N110" s="82" t="str">
        <f>IF(ISNA(INDEX(Stats!$B$5:$C$70,MATCH(N95,Stats!$B$5:$B$70,0),2)),"",INDEX(Stats!$B$5:$C$70,MATCH(N95,Stats!$B$5:$B$70,0),2))</f>
        <v/>
      </c>
      <c r="O110" s="87">
        <f>IF(N95=Database!$B$17,0,MAX(1,COUNTIF(Database!$B$18:$B$20,N95)*2+COUNTIF(Database!$B$21:$B$26,N95)*4+SUM(O98:O109)))</f>
        <v>0</v>
      </c>
    </row>
    <row r="111" spans="2:25" ht="13" thickBot="1" x14ac:dyDescent="0.3">
      <c r="B111" s="77"/>
      <c r="C111" s="95"/>
      <c r="D111" s="12"/>
      <c r="E111" s="91"/>
      <c r="F111" s="12"/>
      <c r="G111" s="91"/>
      <c r="H111" s="12"/>
      <c r="I111" s="91"/>
      <c r="J111" s="12"/>
      <c r="K111" s="91"/>
      <c r="L111" s="12"/>
      <c r="M111" s="91"/>
      <c r="N111" s="12"/>
      <c r="O111" s="89"/>
    </row>
    <row r="112" spans="2:25" ht="13.5" thickBot="1" x14ac:dyDescent="0.35">
      <c r="B112" s="185" t="s">
        <v>173</v>
      </c>
      <c r="C112" s="186"/>
      <c r="D112" s="186"/>
      <c r="E112" s="186"/>
      <c r="F112" s="186"/>
      <c r="G112" s="186"/>
      <c r="H112" s="186"/>
      <c r="I112" s="186"/>
      <c r="J112" s="186"/>
      <c r="K112" s="186"/>
      <c r="L112" s="186"/>
      <c r="M112" s="186"/>
      <c r="N112" s="186"/>
      <c r="O112" s="187"/>
      <c r="Q112" s="194" t="s">
        <v>222</v>
      </c>
      <c r="R112" s="195"/>
      <c r="S112" s="195"/>
      <c r="T112" s="195"/>
      <c r="U112" s="195"/>
      <c r="V112" s="196"/>
      <c r="W112" s="171" t="s">
        <v>227</v>
      </c>
      <c r="X112" s="207"/>
      <c r="Y112" s="172"/>
    </row>
    <row r="113" spans="2:25" ht="12.75" customHeight="1" x14ac:dyDescent="0.3">
      <c r="B113" s="103" t="s">
        <v>183</v>
      </c>
      <c r="C113" s="92">
        <f>E128+G128+I128+K128+M128+O128</f>
        <v>0</v>
      </c>
      <c r="D113" s="188" t="s">
        <v>174</v>
      </c>
      <c r="E113" s="189"/>
      <c r="F113" s="188" t="s">
        <v>174</v>
      </c>
      <c r="G113" s="189"/>
      <c r="H113" s="188" t="s">
        <v>174</v>
      </c>
      <c r="I113" s="189"/>
      <c r="J113" s="188" t="s">
        <v>174</v>
      </c>
      <c r="K113" s="189"/>
      <c r="L113" s="188" t="s">
        <v>174</v>
      </c>
      <c r="M113" s="189"/>
      <c r="N113" s="188" t="s">
        <v>174</v>
      </c>
      <c r="O113" s="189"/>
      <c r="Q113" s="201" t="str">
        <f>IF(B112&lt;&gt;"Name of Power",_xlfn.CONCAT(B112,"        [",C119,"]"),"")</f>
        <v/>
      </c>
      <c r="R113" s="202"/>
      <c r="S113" s="202"/>
      <c r="T113" s="202"/>
      <c r="U113" s="202"/>
      <c r="V113" s="203"/>
      <c r="W113" s="208" t="str">
        <f>_xlfn.TEXTJOIN(CHAR(10),TRUE,Q113,Q114,S114,U114,Q121,S121,U121)</f>
        <v/>
      </c>
      <c r="X113" s="209"/>
      <c r="Y113" s="210"/>
    </row>
    <row r="114" spans="2:25" ht="13" customHeight="1" thickBot="1" x14ac:dyDescent="0.3">
      <c r="B114" s="99" t="s">
        <v>186</v>
      </c>
      <c r="C114" s="93">
        <f>SUM(C116,C117*2,C118*4)*C113+IF(ISNUMBER(D128),D128*SUM(E116:E127),0)</f>
        <v>0</v>
      </c>
      <c r="D114" s="190" t="str">
        <f>IF(D113=Database!$B$18,Database!$D$18,IF(D113=Database!$B$19,Database!$D$22,IF(D113=Database!$B$20,Database!$D$19,"")))</f>
        <v/>
      </c>
      <c r="E114" s="191"/>
      <c r="F114" s="190" t="str">
        <f>IF(F113=Database!$B$18,Database!$D$18,IF(F113=Database!$B$19,Database!$D$22,IF(F113=Database!$B$20,Database!$D$19,"")))</f>
        <v/>
      </c>
      <c r="G114" s="191"/>
      <c r="H114" s="190" t="str">
        <f>IF(H113=Database!$B$18,Database!$D$18,IF(H113=Database!$B$19,Database!$D$22,IF(H113=Database!$B$20,Database!$D$19,"")))</f>
        <v/>
      </c>
      <c r="I114" s="191"/>
      <c r="J114" s="190" t="str">
        <f>IF(J113=Database!$B$18,Database!$D$18,IF(J113=Database!$B$19,Database!$D$22,IF(J113=Database!$B$20,Database!$D$19,"")))</f>
        <v/>
      </c>
      <c r="K114" s="191"/>
      <c r="L114" s="190" t="str">
        <f>IF(L113=Database!$B$18,Database!$D$18,IF(L113=Database!$B$19,Database!$D$22,IF(L113=Database!$B$20,Database!$D$19,"")))</f>
        <v/>
      </c>
      <c r="M114" s="191"/>
      <c r="N114" s="190" t="str">
        <f>IF(N113=Database!$B$18,Database!$D$18,IF(N113=Database!$B$19,Database!$D$22,IF(N113=Database!$B$20,Database!$D$19,"")))</f>
        <v/>
      </c>
      <c r="O114" s="191"/>
      <c r="Q114" s="197" t="str">
        <f>IF(B112="Name of Power","",_xlfn.CONCAT(IF(D113&lt;&gt;Database!$B$17,_xlfn.CONCAT("    ",D113,"        [",C113,"/",C113*2,"/",C113*4,"]",IF(D116&lt;&gt;Database!$F$18,_xlfn.CONCAT(CHAR(10),"    *  ",D116),""),IF(D117&lt;&gt;Database!$F$18,_xlfn.CONCAT(CHAR(10),"    *  ",D117),""),IF(D118&lt;&gt;Database!$F$18,_xlfn.CONCAT(CHAR(10),"    *  ",D118),""),IF(D119&lt;&gt;Database!$F$18,_xlfn.CONCAT(CHAR(10),"    *  ",D119),""),IF(D120&lt;&gt;Database!$F$18,_xlfn.CONCAT(CHAR(10),"    *  ",D120),""),IF(D121&lt;&gt;Database!$F$18,_xlfn.CONCAT(CHAR(10),"    *  ",D121),""),IF(D122&lt;&gt;Database!$I$18,_xlfn.CONCAT(CHAR(10),"    *  ",D122),""),IF(D123&lt;&gt;Database!$I$18,_xlfn.CONCAT(CHAR(10),"    *  ",D123),""),IF(D124&lt;&gt;Database!$I$18,_xlfn.CONCAT(CHAR(10),"    *  ",D124),""),IF(D125&lt;&gt;Database!$I$18,_xlfn.CONCAT(CHAR(10),"    *  ",D125),""),IF(D126&lt;&gt;Database!$I$18,_xlfn.CONCAT(CHAR(10),"    *  ",D126),""),IF(D127&lt;&gt;Database!$I$18,_xlfn.CONCAT(CHAR(10),"    *  ",D127),"")),"")))</f>
        <v/>
      </c>
      <c r="R114" s="198"/>
      <c r="S114" s="197" t="str">
        <f>IF(D112="Name of Power","",_xlfn.CONCAT(IF(F113&lt;&gt;Database!$B$17,_xlfn.CONCAT("    ",F113,IF(F116&lt;&gt;Database!$F$18,_xlfn.CONCAT(CHAR(10),"    *  ",F116),""),IF(F117&lt;&gt;Database!$F$18,_xlfn.CONCAT(CHAR(10),"    *  ",F117),""),IF(F118&lt;&gt;Database!$F$18,_xlfn.CONCAT(CHAR(10),"    *  ",F118),""),IF(F119&lt;&gt;Database!$F$18,_xlfn.CONCAT(CHAR(10),"    *  ",F119),""),IF(F120&lt;&gt;Database!$F$18,_xlfn.CONCAT(CHAR(10),"    *  ",F120),""),IF(F121&lt;&gt;Database!$F$18,_xlfn.CONCAT(CHAR(10),"    *  ",F121),""),IF(F122&lt;&gt;Database!$I$18,_xlfn.CONCAT(CHAR(10),"    *  ",F122),""),IF(F123&lt;&gt;Database!$I$18,_xlfn.CONCAT(CHAR(10),"    *  ",F123),""),IF(F124&lt;&gt;Database!$I$18,_xlfn.CONCAT(CHAR(10),"    *  ",F124),""),IF(F125&lt;&gt;Database!$I$18,_xlfn.CONCAT(CHAR(10),"    *  ",F125),""),IF(F126&lt;&gt;Database!$I$18,_xlfn.CONCAT(CHAR(10),"    *  ",F126),""),IF(F127&lt;&gt;Database!$I$18,_xlfn.CONCAT(CHAR(10),"    *  ",F127),"")),"")))</f>
        <v/>
      </c>
      <c r="T114" s="198"/>
      <c r="U114" s="197" t="str">
        <f>IF(F112="Name of Power","",_xlfn.CONCAT(IF(H113&lt;&gt;Database!$B$17,_xlfn.CONCAT("    ",H113,IF(H116&lt;&gt;Database!$F$18,_xlfn.CONCAT(CHAR(10),"    *  ",H116),""),IF(H117&lt;&gt;Database!$F$18,_xlfn.CONCAT(CHAR(10),"    *  ",H117),""),IF(H118&lt;&gt;Database!$F$18,_xlfn.CONCAT(CHAR(10),"    *  ",H118),""),IF(H119&lt;&gt;Database!$F$18,_xlfn.CONCAT(CHAR(10),"    *  ",H119),""),IF(H120&lt;&gt;Database!$F$18,_xlfn.CONCAT(CHAR(10),"    *  ",H120),""),IF(H121&lt;&gt;Database!$F$18,_xlfn.CONCAT(CHAR(10),"    *  ",H121),""),IF(H122&lt;&gt;Database!$I$18,_xlfn.CONCAT(CHAR(10),"    *  ",H122),""),IF(H123&lt;&gt;Database!$I$18,_xlfn.CONCAT(CHAR(10),"    *  ",H123),""),IF(H124&lt;&gt;Database!$I$18,_xlfn.CONCAT(CHAR(10),"    *  ",H124),""),IF(H125&lt;&gt;Database!$I$18,_xlfn.CONCAT(CHAR(10),"    *  ",H125),""),IF(H126&lt;&gt;Database!$I$18,_xlfn.CONCAT(CHAR(10),"    *  ",H126),""),IF(H127&lt;&gt;Database!$I$18,_xlfn.CONCAT(CHAR(10),"    *  ",H127),"")),"")))</f>
        <v/>
      </c>
      <c r="V114" s="198"/>
      <c r="W114" s="208"/>
      <c r="X114" s="209"/>
      <c r="Y114" s="210"/>
    </row>
    <row r="115" spans="2:25" ht="13.5" thickBot="1" x14ac:dyDescent="0.35">
      <c r="B115" s="104"/>
      <c r="C115" s="105"/>
      <c r="D115" s="204" t="s">
        <v>187</v>
      </c>
      <c r="E115" s="205"/>
      <c r="F115" s="205"/>
      <c r="G115" s="205"/>
      <c r="H115" s="205"/>
      <c r="I115" s="205"/>
      <c r="J115" s="205"/>
      <c r="K115" s="205"/>
      <c r="L115" s="205"/>
      <c r="M115" s="205"/>
      <c r="N115" s="206"/>
      <c r="O115" s="106"/>
      <c r="Q115" s="197"/>
      <c r="R115" s="198"/>
      <c r="S115" s="197"/>
      <c r="T115" s="198"/>
      <c r="U115" s="197"/>
      <c r="V115" s="198"/>
      <c r="W115" s="208"/>
      <c r="X115" s="209"/>
      <c r="Y115" s="210"/>
    </row>
    <row r="116" spans="2:25" x14ac:dyDescent="0.25">
      <c r="B116" s="103" t="s">
        <v>184</v>
      </c>
      <c r="C116" s="107">
        <v>0</v>
      </c>
      <c r="D116" s="98" t="s">
        <v>218</v>
      </c>
      <c r="E116" s="152">
        <f>INDEX(Database!$F$18:$G$56,MATCH(D116,Database!$F$18:$F$56,0),2)</f>
        <v>0</v>
      </c>
      <c r="F116" s="150" t="s">
        <v>218</v>
      </c>
      <c r="G116" s="152">
        <f>INDEX(Database!$F$18:$G$56,MATCH(F116,Database!$F$18:$F$56,0),2)</f>
        <v>0</v>
      </c>
      <c r="H116" s="149" t="s">
        <v>218</v>
      </c>
      <c r="I116" s="152">
        <f>INDEX(Database!$F$18:$G$56,MATCH(H116,Database!$F$18:$F$56,0),2)</f>
        <v>0</v>
      </c>
      <c r="J116" s="149" t="s">
        <v>218</v>
      </c>
      <c r="K116" s="152">
        <f>INDEX(Database!$F$18:$G$56,MATCH(J116,Database!$F$18:$F$56,0),2)</f>
        <v>0</v>
      </c>
      <c r="L116" s="149" t="s">
        <v>218</v>
      </c>
      <c r="M116" s="152">
        <f>INDEX(Database!$F$18:$G$56,MATCH(L116,Database!$F$18:$F$56,0),2)</f>
        <v>0</v>
      </c>
      <c r="N116" s="149" t="s">
        <v>218</v>
      </c>
      <c r="O116" s="152">
        <f>INDEX(Database!$F$18:$G$56,MATCH(N116,Database!$F$18:$F$56,0),2)</f>
        <v>0</v>
      </c>
      <c r="Q116" s="197"/>
      <c r="R116" s="198"/>
      <c r="S116" s="197"/>
      <c r="T116" s="198"/>
      <c r="U116" s="197"/>
      <c r="V116" s="198"/>
      <c r="W116" s="208"/>
      <c r="X116" s="209"/>
      <c r="Y116" s="210"/>
    </row>
    <row r="117" spans="2:25" x14ac:dyDescent="0.25">
      <c r="B117" s="100" t="s">
        <v>8</v>
      </c>
      <c r="C117" s="101">
        <v>0</v>
      </c>
      <c r="D117" s="96" t="s">
        <v>218</v>
      </c>
      <c r="E117" s="153">
        <f>INDEX(Database!$F$18:$G$56,MATCH(D117,Database!$F$18:$F$56,0),2)</f>
        <v>0</v>
      </c>
      <c r="F117" s="150" t="s">
        <v>218</v>
      </c>
      <c r="G117" s="153">
        <f>INDEX(Database!$F$18:$G$56,MATCH(F117,Database!$F$18:$F$56,0),2)</f>
        <v>0</v>
      </c>
      <c r="H117" s="150" t="s">
        <v>218</v>
      </c>
      <c r="I117" s="153">
        <f>INDEX(Database!$F$18:$G$56,MATCH(H117,Database!$F$18:$F$56,0),2)</f>
        <v>0</v>
      </c>
      <c r="J117" s="150" t="s">
        <v>218</v>
      </c>
      <c r="K117" s="153">
        <f>INDEX(Database!$F$18:$G$56,MATCH(J117,Database!$F$18:$F$56,0),2)</f>
        <v>0</v>
      </c>
      <c r="L117" s="150" t="s">
        <v>218</v>
      </c>
      <c r="M117" s="153">
        <f>INDEX(Database!$F$18:$G$56,MATCH(L117,Database!$F$18:$F$56,0),2)</f>
        <v>0</v>
      </c>
      <c r="N117" s="150" t="s">
        <v>218</v>
      </c>
      <c r="O117" s="153">
        <f>INDEX(Database!$F$18:$G$56,MATCH(N117,Database!$F$18:$F$56,0),2)</f>
        <v>0</v>
      </c>
      <c r="Q117" s="197"/>
      <c r="R117" s="198"/>
      <c r="S117" s="197"/>
      <c r="T117" s="198"/>
      <c r="U117" s="197"/>
      <c r="V117" s="198"/>
      <c r="W117" s="208"/>
      <c r="X117" s="209"/>
      <c r="Y117" s="210"/>
    </row>
    <row r="118" spans="2:25" ht="13" thickBot="1" x14ac:dyDescent="0.3">
      <c r="B118" s="100" t="s">
        <v>7</v>
      </c>
      <c r="C118" s="102">
        <v>0</v>
      </c>
      <c r="D118" s="96" t="s">
        <v>218</v>
      </c>
      <c r="E118" s="153">
        <f>INDEX(Database!$F$18:$G$56,MATCH(D118,Database!$F$18:$F$56,0),2)</f>
        <v>0</v>
      </c>
      <c r="F118" s="150" t="s">
        <v>218</v>
      </c>
      <c r="G118" s="153">
        <f>INDEX(Database!$F$18:$G$56,MATCH(F118,Database!$F$18:$F$56,0),2)</f>
        <v>0</v>
      </c>
      <c r="H118" s="150" t="s">
        <v>218</v>
      </c>
      <c r="I118" s="153">
        <f>INDEX(Database!$F$18:$G$56,MATCH(H118,Database!$F$18:$F$56,0),2)</f>
        <v>0</v>
      </c>
      <c r="J118" s="150" t="s">
        <v>218</v>
      </c>
      <c r="K118" s="153">
        <f>INDEX(Database!$F$18:$G$56,MATCH(J118,Database!$F$18:$F$56,0),2)</f>
        <v>0</v>
      </c>
      <c r="L118" s="150" t="s">
        <v>218</v>
      </c>
      <c r="M118" s="153">
        <f>INDEX(Database!$F$18:$G$56,MATCH(L118,Database!$F$18:$F$56,0),2)</f>
        <v>0</v>
      </c>
      <c r="N118" s="150" t="s">
        <v>218</v>
      </c>
      <c r="O118" s="153">
        <f>INDEX(Database!$F$18:$G$56,MATCH(N118,Database!$F$18:$F$56,0),2)</f>
        <v>0</v>
      </c>
      <c r="Q118" s="197"/>
      <c r="R118" s="198"/>
      <c r="S118" s="197"/>
      <c r="T118" s="198"/>
      <c r="U118" s="197"/>
      <c r="V118" s="198"/>
      <c r="W118" s="208"/>
      <c r="X118" s="209"/>
      <c r="Y118" s="210"/>
    </row>
    <row r="119" spans="2:25" ht="13" thickBot="1" x14ac:dyDescent="0.3">
      <c r="B119" s="99" t="s">
        <v>185</v>
      </c>
      <c r="C119" s="94" t="str">
        <f>CONCATENATE(IF(AND(C116&gt;0,C116&lt;&gt;""),CONCATENATE(C116,"D"),""),IF(AND(C116&gt;0,C116&lt;&gt;"",C117&gt;0,C117&lt;&gt;""),", ",""),IF(AND(C117&gt;0,C117&lt;&gt;""),CONCATENATE(C117,"HD"),""),IF(AND(OR(AND(C116&gt;0,C116&lt;&gt;""),AND(C117&gt;0,C117&lt;&gt;"")),C118&gt;0,C118&lt;&gt;""),", ",""),IF(AND(C118&gt;0,C118&lt;&gt;""),CONCATENATE(C118,"WD"),""))</f>
        <v/>
      </c>
      <c r="D119" s="96" t="s">
        <v>218</v>
      </c>
      <c r="E119" s="153">
        <f>INDEX(Database!$F$18:$G$56,MATCH(D119,Database!$F$18:$F$56,0),2)</f>
        <v>0</v>
      </c>
      <c r="F119" s="150" t="s">
        <v>218</v>
      </c>
      <c r="G119" s="153">
        <f>INDEX(Database!$F$18:$G$56,MATCH(F119,Database!$F$18:$F$56,0),2)</f>
        <v>0</v>
      </c>
      <c r="H119" s="150" t="s">
        <v>218</v>
      </c>
      <c r="I119" s="153">
        <f>INDEX(Database!$F$18:$G$56,MATCH(H119,Database!$F$18:$F$56,0),2)</f>
        <v>0</v>
      </c>
      <c r="J119" s="150" t="s">
        <v>218</v>
      </c>
      <c r="K119" s="153">
        <f>INDEX(Database!$F$18:$G$56,MATCH(J119,Database!$F$18:$F$56,0),2)</f>
        <v>0</v>
      </c>
      <c r="L119" s="150" t="s">
        <v>218</v>
      </c>
      <c r="M119" s="153">
        <f>INDEX(Database!$F$18:$G$56,MATCH(L119,Database!$F$18:$F$56,0),2)</f>
        <v>0</v>
      </c>
      <c r="N119" s="150" t="s">
        <v>218</v>
      </c>
      <c r="O119" s="153">
        <f>INDEX(Database!$F$18:$G$56,MATCH(N119,Database!$F$18:$F$56,0),2)</f>
        <v>0</v>
      </c>
      <c r="Q119" s="197"/>
      <c r="R119" s="198"/>
      <c r="S119" s="197"/>
      <c r="T119" s="198"/>
      <c r="U119" s="197"/>
      <c r="V119" s="198"/>
      <c r="W119" s="208"/>
      <c r="X119" s="209"/>
      <c r="Y119" s="210"/>
    </row>
    <row r="120" spans="2:25" ht="12.5" customHeight="1" x14ac:dyDescent="0.25">
      <c r="B120" s="179" t="str">
        <f>Database!$I$14</f>
        <v>Enter Short Description of Power</v>
      </c>
      <c r="C120" s="180"/>
      <c r="D120" s="96" t="s">
        <v>218</v>
      </c>
      <c r="E120" s="153">
        <f>INDEX(Database!$F$18:$G$56,MATCH(D120,Database!$F$18:$F$56,0),2)</f>
        <v>0</v>
      </c>
      <c r="F120" s="150" t="s">
        <v>218</v>
      </c>
      <c r="G120" s="153">
        <f>INDEX(Database!$F$18:$G$56,MATCH(F120,Database!$F$18:$F$56,0),2)</f>
        <v>0</v>
      </c>
      <c r="H120" s="150" t="s">
        <v>218</v>
      </c>
      <c r="I120" s="153">
        <f>INDEX(Database!$F$18:$G$56,MATCH(H120,Database!$F$18:$F$56,0),2)</f>
        <v>0</v>
      </c>
      <c r="J120" s="150" t="s">
        <v>218</v>
      </c>
      <c r="K120" s="153">
        <f>INDEX(Database!$F$18:$G$56,MATCH(J120,Database!$F$18:$F$56,0),2)</f>
        <v>0</v>
      </c>
      <c r="L120" s="150" t="s">
        <v>218</v>
      </c>
      <c r="M120" s="153">
        <f>INDEX(Database!$F$18:$G$56,MATCH(L120,Database!$F$18:$F$56,0),2)</f>
        <v>0</v>
      </c>
      <c r="N120" s="150" t="s">
        <v>218</v>
      </c>
      <c r="O120" s="153">
        <f>INDEX(Database!$F$18:$G$56,MATCH(N120,Database!$F$18:$F$56,0),2)</f>
        <v>0</v>
      </c>
      <c r="Q120" s="197"/>
      <c r="R120" s="198"/>
      <c r="S120" s="197"/>
      <c r="T120" s="198"/>
      <c r="U120" s="197"/>
      <c r="V120" s="198"/>
      <c r="W120" s="208"/>
      <c r="X120" s="209"/>
      <c r="Y120" s="210"/>
    </row>
    <row r="121" spans="2:25" ht="12.5" customHeight="1" thickBot="1" x14ac:dyDescent="0.3">
      <c r="B121" s="181"/>
      <c r="C121" s="182"/>
      <c r="D121" s="97" t="s">
        <v>218</v>
      </c>
      <c r="E121" s="154">
        <f>INDEX(Database!$F$18:$G$56,MATCH(D121,Database!$F$18:$F$56,0),2)</f>
        <v>0</v>
      </c>
      <c r="F121" s="151" t="s">
        <v>218</v>
      </c>
      <c r="G121" s="154">
        <f>INDEX(Database!$F$18:$G$56,MATCH(F121,Database!$F$18:$F$56,0),2)</f>
        <v>0</v>
      </c>
      <c r="H121" s="151" t="s">
        <v>218</v>
      </c>
      <c r="I121" s="154">
        <f>INDEX(Database!$F$18:$G$56,MATCH(H121,Database!$F$18:$F$56,0),2)</f>
        <v>0</v>
      </c>
      <c r="J121" s="151" t="s">
        <v>218</v>
      </c>
      <c r="K121" s="154">
        <f>INDEX(Database!$F$18:$G$56,MATCH(J121,Database!$F$18:$F$56,0),2)</f>
        <v>0</v>
      </c>
      <c r="L121" s="151" t="s">
        <v>218</v>
      </c>
      <c r="M121" s="154">
        <f>INDEX(Database!$F$18:$G$56,MATCH(L121,Database!$F$18:$F$56,0),2)</f>
        <v>0</v>
      </c>
      <c r="N121" s="151" t="s">
        <v>218</v>
      </c>
      <c r="O121" s="154">
        <f>INDEX(Database!$F$18:$G$56,MATCH(N121,Database!$F$18:$F$56,0),2)</f>
        <v>0</v>
      </c>
      <c r="Q121" s="197" t="str">
        <f>IF(B112="Name of Power","",_xlfn.CONCAT(IF(J113&lt;&gt;Database!$B$17,_xlfn.CONCAT("    ",J113,IF(J116&lt;&gt;Database!$F$18,_xlfn.CONCAT(CHAR(10),"    *  ",J116),""),IF(J117&lt;&gt;Database!$F$18,_xlfn.CONCAT(CHAR(10),"    *  ",J117),""),IF(J118&lt;&gt;Database!$F$18,_xlfn.CONCAT(CHAR(10),"    *  ",J118),""),IF(J119&lt;&gt;Database!$F$18,_xlfn.CONCAT(CHAR(10),"    *  ",J119),""),IF(J120&lt;&gt;Database!$F$18,_xlfn.CONCAT(CHAR(10),"    *  ",J120),""),IF(J121&lt;&gt;Database!$F$18,_xlfn.CONCAT(CHAR(10),"    *  ",J121),""),IF(J122&lt;&gt;Database!$I$18,_xlfn.CONCAT(CHAR(10),"    *  ",J122),""),IF(J123&lt;&gt;Database!$I$18,_xlfn.CONCAT(CHAR(10),"    *  ",J123),""),IF(J124&lt;&gt;Database!$I$18,_xlfn.CONCAT(CHAR(10),"    *  ",J124),""),IF(J125&lt;&gt;Database!$I$18,_xlfn.CONCAT(CHAR(10),"    *  ",J125),""),IF(J126&lt;&gt;Database!$I$18,_xlfn.CONCAT(CHAR(10),"    *  ",J126),""),IF(J127&lt;&gt;Database!$I$18,_xlfn.CONCAT(CHAR(10),"    *  ",J127),"")),"")))</f>
        <v/>
      </c>
      <c r="R121" s="198"/>
      <c r="S121" s="197" t="str">
        <f>IF(D112="Name of Power","",_xlfn.CONCAT(IF(L113&lt;&gt;Database!$B$17,_xlfn.CONCAT("    ",L113,IF(L116&lt;&gt;Database!$F$18,_xlfn.CONCAT(CHAR(10),"    *  ",L116),""),IF(L117&lt;&gt;Database!$F$18,_xlfn.CONCAT(CHAR(10),"    *  ",L117),""),IF(L118&lt;&gt;Database!$F$18,_xlfn.CONCAT(CHAR(10),"    *  ",L118),""),IF(L119&lt;&gt;Database!$F$18,_xlfn.CONCAT(CHAR(10),"    *  ",L119),""),IF(L120&lt;&gt;Database!$F$18,_xlfn.CONCAT(CHAR(10),"    *  ",L120),""),IF(L121&lt;&gt;Database!$F$18,_xlfn.CONCAT(CHAR(10),"    *  ",L121),""),IF(L122&lt;&gt;Database!$I$18,_xlfn.CONCAT(CHAR(10),"    *  ",L122),""),IF(L123&lt;&gt;Database!$I$18,_xlfn.CONCAT(CHAR(10),"    *  ",L123),""),IF(L124&lt;&gt;Database!$I$18,_xlfn.CONCAT(CHAR(10),"    *  ",L124),""),IF(L125&lt;&gt;Database!$I$18,_xlfn.CONCAT(CHAR(10),"    *  ",L125),""),IF(L126&lt;&gt;Database!$I$18,_xlfn.CONCAT(CHAR(10),"    *  ",L126),""),IF(L127&lt;&gt;Database!$I$18,_xlfn.CONCAT(CHAR(10),"    *  ",L127),"")),"")))</f>
        <v/>
      </c>
      <c r="T121" s="198"/>
      <c r="U121" s="197" t="str">
        <f>IF(F112="Name of Power","",_xlfn.CONCAT(IF(N113&lt;&gt;Database!$B$17,_xlfn.CONCAT("    ",N113,IF(N116&lt;&gt;Database!$F$18,_xlfn.CONCAT(CHAR(10),"    *  ",N116),""),IF(N117&lt;&gt;Database!$F$18,_xlfn.CONCAT(CHAR(10),"    *  ",N117),""),IF(N118&lt;&gt;Database!$F$18,_xlfn.CONCAT(CHAR(10),"    *  ",N118),""),IF(N119&lt;&gt;Database!$F$18,_xlfn.CONCAT(CHAR(10),"    *  ",N119),""),IF(N120&lt;&gt;Database!$F$18,_xlfn.CONCAT(CHAR(10),"    *  ",N120),""),IF(N121&lt;&gt;Database!$F$18,_xlfn.CONCAT(CHAR(10),"    *  ",N121),""),IF(N122&lt;&gt;Database!$I$18,_xlfn.CONCAT(CHAR(10),"    *  ",N122),""),IF(N123&lt;&gt;Database!$I$18,_xlfn.CONCAT(CHAR(10),"    *  ",N123),""),IF(N124&lt;&gt;Database!$I$18,_xlfn.CONCAT(CHAR(10),"    *  ",N124),""),IF(N125&lt;&gt;Database!$I$18,_xlfn.CONCAT(CHAR(10),"    *  ",N125),""),IF(N126&lt;&gt;Database!$I$18,_xlfn.CONCAT(CHAR(10),"    *  ",N126),""),IF(N127&lt;&gt;Database!$I$18,_xlfn.CONCAT(CHAR(10),"    *  ",N127),"")),"")))</f>
        <v/>
      </c>
      <c r="V121" s="198"/>
      <c r="W121" s="208"/>
      <c r="X121" s="209"/>
      <c r="Y121" s="210"/>
    </row>
    <row r="122" spans="2:25" x14ac:dyDescent="0.25">
      <c r="B122" s="181"/>
      <c r="C122" s="182"/>
      <c r="D122" s="96" t="s">
        <v>219</v>
      </c>
      <c r="E122" s="155">
        <f>INDEX(Database!$I$18:$J$52,MATCH(D122,Database!$I$18:$I$52,0),2)</f>
        <v>0</v>
      </c>
      <c r="F122" s="96" t="s">
        <v>219</v>
      </c>
      <c r="G122" s="155">
        <f>INDEX(Database!$I$18:$J$52,MATCH(F122,Database!$I$18:$I$52,0),2)</f>
        <v>0</v>
      </c>
      <c r="H122" s="96" t="s">
        <v>219</v>
      </c>
      <c r="I122" s="155">
        <f>INDEX(Database!$I$18:$J$52,MATCH(H122,Database!$I$18:$I$52,0),2)</f>
        <v>0</v>
      </c>
      <c r="J122" s="96" t="s">
        <v>219</v>
      </c>
      <c r="K122" s="155">
        <f>INDEX(Database!$I$18:$J$52,MATCH(J122,Database!$I$18:$I$52,0),2)</f>
        <v>0</v>
      </c>
      <c r="L122" s="96" t="s">
        <v>219</v>
      </c>
      <c r="M122" s="155">
        <f>INDEX(Database!$I$18:$J$52,MATCH(L122,Database!$I$18:$I$52,0),2)</f>
        <v>0</v>
      </c>
      <c r="N122" s="96" t="s">
        <v>219</v>
      </c>
      <c r="O122" s="155">
        <f>INDEX(Database!$I$18:$J$52,MATCH(N122,Database!$I$18:$I$52,0),2)</f>
        <v>0</v>
      </c>
      <c r="Q122" s="197"/>
      <c r="R122" s="198"/>
      <c r="S122" s="197"/>
      <c r="T122" s="198"/>
      <c r="U122" s="197"/>
      <c r="V122" s="198"/>
      <c r="W122" s="208"/>
      <c r="X122" s="209"/>
      <c r="Y122" s="210"/>
    </row>
    <row r="123" spans="2:25" x14ac:dyDescent="0.25">
      <c r="B123" s="181"/>
      <c r="C123" s="182"/>
      <c r="D123" s="96" t="s">
        <v>219</v>
      </c>
      <c r="E123" s="153">
        <f>INDEX(Database!$I$18:$J$52,MATCH(D123,Database!$I$18:$I$52,0),2)</f>
        <v>0</v>
      </c>
      <c r="F123" s="96" t="s">
        <v>219</v>
      </c>
      <c r="G123" s="153">
        <f>INDEX(Database!$I$18:$J$52,MATCH(F123,Database!$I$18:$I$52,0),2)</f>
        <v>0</v>
      </c>
      <c r="H123" s="96" t="s">
        <v>219</v>
      </c>
      <c r="I123" s="153">
        <f>INDEX(Database!$I$18:$J$52,MATCH(H123,Database!$I$18:$I$52,0),2)</f>
        <v>0</v>
      </c>
      <c r="J123" s="96" t="s">
        <v>219</v>
      </c>
      <c r="K123" s="153">
        <f>INDEX(Database!$I$18:$J$52,MATCH(J123,Database!$I$18:$I$52,0),2)</f>
        <v>0</v>
      </c>
      <c r="L123" s="96" t="s">
        <v>219</v>
      </c>
      <c r="M123" s="153">
        <f>INDEX(Database!$I$18:$J$52,MATCH(L123,Database!$I$18:$I$52,0),2)</f>
        <v>0</v>
      </c>
      <c r="N123" s="96" t="s">
        <v>219</v>
      </c>
      <c r="O123" s="153">
        <f>INDEX(Database!$I$18:$J$52,MATCH(N123,Database!$I$18:$I$52,0),2)</f>
        <v>0</v>
      </c>
      <c r="Q123" s="197"/>
      <c r="R123" s="198"/>
      <c r="S123" s="197"/>
      <c r="T123" s="198"/>
      <c r="U123" s="197"/>
      <c r="V123" s="198"/>
      <c r="W123" s="208"/>
      <c r="X123" s="209"/>
      <c r="Y123" s="210"/>
    </row>
    <row r="124" spans="2:25" x14ac:dyDescent="0.25">
      <c r="B124" s="181"/>
      <c r="C124" s="182"/>
      <c r="D124" s="96" t="s">
        <v>219</v>
      </c>
      <c r="E124" s="153">
        <f>INDEX(Database!$I$18:$J$52,MATCH(D124,Database!$I$18:$I$52,0),2)</f>
        <v>0</v>
      </c>
      <c r="F124" s="96" t="s">
        <v>219</v>
      </c>
      <c r="G124" s="153">
        <f>INDEX(Database!$I$18:$J$52,MATCH(F124,Database!$I$18:$I$52,0),2)</f>
        <v>0</v>
      </c>
      <c r="H124" s="96" t="s">
        <v>219</v>
      </c>
      <c r="I124" s="153">
        <f>INDEX(Database!$I$18:$J$52,MATCH(H124,Database!$I$18:$I$52,0),2)</f>
        <v>0</v>
      </c>
      <c r="J124" s="96" t="s">
        <v>219</v>
      </c>
      <c r="K124" s="153">
        <f>INDEX(Database!$I$18:$J$52,MATCH(J124,Database!$I$18:$I$52,0),2)</f>
        <v>0</v>
      </c>
      <c r="L124" s="96" t="s">
        <v>219</v>
      </c>
      <c r="M124" s="153">
        <f>INDEX(Database!$I$18:$J$52,MATCH(L124,Database!$I$18:$I$52,0),2)</f>
        <v>0</v>
      </c>
      <c r="N124" s="96" t="s">
        <v>219</v>
      </c>
      <c r="O124" s="153">
        <f>INDEX(Database!$I$18:$J$52,MATCH(N124,Database!$I$18:$I$52,0),2)</f>
        <v>0</v>
      </c>
      <c r="Q124" s="197"/>
      <c r="R124" s="198"/>
      <c r="S124" s="197"/>
      <c r="T124" s="198"/>
      <c r="U124" s="197"/>
      <c r="V124" s="198"/>
      <c r="W124" s="208"/>
      <c r="X124" s="209"/>
      <c r="Y124" s="210"/>
    </row>
    <row r="125" spans="2:25" x14ac:dyDescent="0.25">
      <c r="B125" s="181"/>
      <c r="C125" s="182"/>
      <c r="D125" s="96" t="s">
        <v>219</v>
      </c>
      <c r="E125" s="153">
        <f>INDEX(Database!$I$18:$J$52,MATCH(D125,Database!$I$18:$I$52,0),2)</f>
        <v>0</v>
      </c>
      <c r="F125" s="96" t="s">
        <v>219</v>
      </c>
      <c r="G125" s="153">
        <f>INDEX(Database!$I$18:$J$52,MATCH(F125,Database!$I$18:$I$52,0),2)</f>
        <v>0</v>
      </c>
      <c r="H125" s="96" t="s">
        <v>219</v>
      </c>
      <c r="I125" s="153">
        <f>INDEX(Database!$I$18:$J$52,MATCH(H125,Database!$I$18:$I$52,0),2)</f>
        <v>0</v>
      </c>
      <c r="J125" s="96" t="s">
        <v>219</v>
      </c>
      <c r="K125" s="153">
        <f>INDEX(Database!$I$18:$J$52,MATCH(J125,Database!$I$18:$I$52,0),2)</f>
        <v>0</v>
      </c>
      <c r="L125" s="96" t="s">
        <v>219</v>
      </c>
      <c r="M125" s="153">
        <f>INDEX(Database!$I$18:$J$52,MATCH(L125,Database!$I$18:$I$52,0),2)</f>
        <v>0</v>
      </c>
      <c r="N125" s="96" t="s">
        <v>219</v>
      </c>
      <c r="O125" s="153">
        <f>INDEX(Database!$I$18:$J$52,MATCH(N125,Database!$I$18:$I$52,0),2)</f>
        <v>0</v>
      </c>
      <c r="Q125" s="197"/>
      <c r="R125" s="198"/>
      <c r="S125" s="197"/>
      <c r="T125" s="198"/>
      <c r="U125" s="197"/>
      <c r="V125" s="198"/>
      <c r="W125" s="208"/>
      <c r="X125" s="209"/>
      <c r="Y125" s="210"/>
    </row>
    <row r="126" spans="2:25" x14ac:dyDescent="0.25">
      <c r="B126" s="181"/>
      <c r="C126" s="182"/>
      <c r="D126" s="96" t="s">
        <v>219</v>
      </c>
      <c r="E126" s="153">
        <f>INDEX(Database!$I$18:$J$52,MATCH(D126,Database!$I$18:$I$52,0),2)</f>
        <v>0</v>
      </c>
      <c r="F126" s="96" t="s">
        <v>219</v>
      </c>
      <c r="G126" s="153">
        <f>INDEX(Database!$I$18:$J$52,MATCH(F126,Database!$I$18:$I$52,0),2)</f>
        <v>0</v>
      </c>
      <c r="H126" s="96" t="s">
        <v>219</v>
      </c>
      <c r="I126" s="153">
        <f>INDEX(Database!$I$18:$J$52,MATCH(H126,Database!$I$18:$I$52,0),2)</f>
        <v>0</v>
      </c>
      <c r="J126" s="96" t="s">
        <v>219</v>
      </c>
      <c r="K126" s="153">
        <f>INDEX(Database!$I$18:$J$52,MATCH(J126,Database!$I$18:$I$52,0),2)</f>
        <v>0</v>
      </c>
      <c r="L126" s="96" t="s">
        <v>219</v>
      </c>
      <c r="M126" s="153">
        <f>INDEX(Database!$I$18:$J$52,MATCH(L126,Database!$I$18:$I$52,0),2)</f>
        <v>0</v>
      </c>
      <c r="N126" s="96" t="s">
        <v>219</v>
      </c>
      <c r="O126" s="153">
        <f>INDEX(Database!$I$18:$J$52,MATCH(N126,Database!$I$18:$I$52,0),2)</f>
        <v>0</v>
      </c>
      <c r="Q126" s="197"/>
      <c r="R126" s="198"/>
      <c r="S126" s="197"/>
      <c r="T126" s="198"/>
      <c r="U126" s="197"/>
      <c r="V126" s="198"/>
      <c r="W126" s="208"/>
      <c r="X126" s="209"/>
      <c r="Y126" s="210"/>
    </row>
    <row r="127" spans="2:25" ht="13" thickBot="1" x14ac:dyDescent="0.3">
      <c r="B127" s="183"/>
      <c r="C127" s="184"/>
      <c r="D127" s="97" t="s">
        <v>219</v>
      </c>
      <c r="E127" s="154">
        <f>INDEX(Database!$I$18:$J$52,MATCH(D127,Database!$I$18:$I$52,0),2)</f>
        <v>0</v>
      </c>
      <c r="F127" s="97" t="s">
        <v>219</v>
      </c>
      <c r="G127" s="154">
        <f>INDEX(Database!$I$18:$J$52,MATCH(F127,Database!$I$18:$I$52,0),2)</f>
        <v>0</v>
      </c>
      <c r="H127" s="97" t="s">
        <v>219</v>
      </c>
      <c r="I127" s="154">
        <f>INDEX(Database!$I$18:$J$52,MATCH(H127,Database!$I$18:$I$52,0),2)</f>
        <v>0</v>
      </c>
      <c r="J127" s="97" t="s">
        <v>219</v>
      </c>
      <c r="K127" s="154">
        <f>INDEX(Database!$I$18:$J$52,MATCH(J127,Database!$I$18:$I$52,0),2)</f>
        <v>0</v>
      </c>
      <c r="L127" s="97" t="s">
        <v>219</v>
      </c>
      <c r="M127" s="154">
        <f>INDEX(Database!$I$18:$J$52,MATCH(L127,Database!$I$18:$I$52,0),2)</f>
        <v>0</v>
      </c>
      <c r="N127" s="97" t="s">
        <v>219</v>
      </c>
      <c r="O127" s="154">
        <f>INDEX(Database!$I$18:$J$52,MATCH(N127,Database!$I$18:$I$52,0),2)</f>
        <v>0</v>
      </c>
      <c r="Q127" s="199"/>
      <c r="R127" s="200"/>
      <c r="S127" s="199"/>
      <c r="T127" s="200"/>
      <c r="U127" s="199"/>
      <c r="V127" s="200"/>
      <c r="W127" s="211"/>
      <c r="X127" s="212"/>
      <c r="Y127" s="213"/>
    </row>
    <row r="128" spans="2:25" ht="13" thickBot="1" x14ac:dyDescent="0.3">
      <c r="B128" s="77"/>
      <c r="C128" s="95"/>
      <c r="D128" s="82" t="str">
        <f>IF(ISNA(INDEX(Stats!$B$5:$C$70,MATCH(D113,Stats!$B$5:$B$70,0),2)),"",INDEX(Stats!$B$5:$C$70,MATCH(D113,Stats!$B$5:$B$70,0),2))</f>
        <v/>
      </c>
      <c r="E128" s="87">
        <f>IF(D113=Database!$B$17,0,MAX(1,COUNTIF(Database!$B$18:$B$20,D113)*2+COUNTIF(Database!$B$21:$B$26,D113)*4+SUM(E116:E127)))</f>
        <v>0</v>
      </c>
      <c r="F128" s="82" t="str">
        <f>IF(ISNA(INDEX(Stats!$B$5:$C$70,MATCH(F113,Stats!$B$5:$B$70,0),2)),"",INDEX(Stats!$B$5:$C$70,MATCH(F113,Stats!$B$5:$B$70,0),2))</f>
        <v/>
      </c>
      <c r="G128" s="87">
        <f>IF(F113=Database!$B$17,0,MAX(1,COUNTIF(Database!$B$18:$B$20,F113)*2+COUNTIF(Database!$B$21:$B$26,F113)*4+SUM(G116:G127)))</f>
        <v>0</v>
      </c>
      <c r="H128" s="82" t="str">
        <f>IF(ISNA(INDEX(Stats!$B$5:$C$70,MATCH(H113,Stats!$B$5:$B$70,0),2)),"",INDEX(Stats!$B$5:$C$70,MATCH(H113,Stats!$B$5:$B$70,0),2))</f>
        <v/>
      </c>
      <c r="I128" s="87">
        <f>IF(H113=Database!$B$17,0,MAX(1,COUNTIF(Database!$B$18:$B$20,H113)*2+COUNTIF(Database!$B$21:$B$26,H113)*4+SUM(I116:I127)))</f>
        <v>0</v>
      </c>
      <c r="J128" s="82" t="str">
        <f>IF(ISNA(INDEX(Stats!$B$5:$C$70,MATCH(J113,Stats!$B$5:$B$70,0),2)),"",INDEX(Stats!$B$5:$C$70,MATCH(J113,Stats!$B$5:$B$70,0),2))</f>
        <v/>
      </c>
      <c r="K128" s="87">
        <f>IF(J113=Database!$B$17,0,MAX(1,COUNTIF(Database!$B$18:$B$20,J113)*2+COUNTIF(Database!$B$21:$B$26,J113)*4+SUM(K116:K127)))</f>
        <v>0</v>
      </c>
      <c r="L128" s="82" t="str">
        <f>IF(ISNA(INDEX(Stats!$B$5:$C$70,MATCH(L113,Stats!$B$5:$B$70,0),2)),"",INDEX(Stats!$B$5:$C$70,MATCH(L113,Stats!$B$5:$B$70,0),2))</f>
        <v/>
      </c>
      <c r="M128" s="87">
        <f>IF(L113=Database!$B$17,0,MAX(1,COUNTIF(Database!$B$18:$B$20,L113)*2+COUNTIF(Database!$B$21:$B$26,L113)*4+SUM(M116:M127)))</f>
        <v>0</v>
      </c>
      <c r="N128" s="82" t="str">
        <f>IF(ISNA(INDEX(Stats!$B$5:$C$70,MATCH(N113,Stats!$B$5:$B$70,0),2)),"",INDEX(Stats!$B$5:$C$70,MATCH(N113,Stats!$B$5:$B$70,0),2))</f>
        <v/>
      </c>
      <c r="O128" s="87">
        <f>IF(N113=Database!$B$17,0,MAX(1,COUNTIF(Database!$B$18:$B$20,N113)*2+COUNTIF(Database!$B$21:$B$26,N113)*4+SUM(O116:O127)))</f>
        <v>0</v>
      </c>
    </row>
    <row r="129" spans="2:25" ht="13" thickBot="1" x14ac:dyDescent="0.3">
      <c r="B129" s="77"/>
      <c r="C129" s="95"/>
      <c r="D129" s="12"/>
      <c r="E129" s="91"/>
      <c r="F129" s="12"/>
      <c r="G129" s="91"/>
      <c r="H129" s="12"/>
      <c r="I129" s="91"/>
      <c r="J129" s="12"/>
      <c r="K129" s="91"/>
      <c r="L129" s="12"/>
      <c r="M129" s="91"/>
      <c r="N129" s="12"/>
      <c r="O129" s="89"/>
    </row>
    <row r="130" spans="2:25" ht="13.5" thickBot="1" x14ac:dyDescent="0.35">
      <c r="B130" s="185" t="s">
        <v>173</v>
      </c>
      <c r="C130" s="186"/>
      <c r="D130" s="186"/>
      <c r="E130" s="186"/>
      <c r="F130" s="186"/>
      <c r="G130" s="186"/>
      <c r="H130" s="186"/>
      <c r="I130" s="186"/>
      <c r="J130" s="186"/>
      <c r="K130" s="186"/>
      <c r="L130" s="186"/>
      <c r="M130" s="186"/>
      <c r="N130" s="186"/>
      <c r="O130" s="187"/>
      <c r="Q130" s="194" t="s">
        <v>222</v>
      </c>
      <c r="R130" s="195"/>
      <c r="S130" s="195"/>
      <c r="T130" s="195"/>
      <c r="U130" s="195"/>
      <c r="V130" s="196"/>
      <c r="W130" s="171" t="s">
        <v>227</v>
      </c>
      <c r="X130" s="207"/>
      <c r="Y130" s="172"/>
    </row>
    <row r="131" spans="2:25" ht="12.75" customHeight="1" x14ac:dyDescent="0.3">
      <c r="B131" s="103" t="s">
        <v>183</v>
      </c>
      <c r="C131" s="92">
        <f>E146+G146+I146+K146+M146+O146</f>
        <v>0</v>
      </c>
      <c r="D131" s="188" t="s">
        <v>174</v>
      </c>
      <c r="E131" s="189"/>
      <c r="F131" s="188" t="s">
        <v>174</v>
      </c>
      <c r="G131" s="189"/>
      <c r="H131" s="188" t="s">
        <v>174</v>
      </c>
      <c r="I131" s="189"/>
      <c r="J131" s="188" t="s">
        <v>174</v>
      </c>
      <c r="K131" s="189"/>
      <c r="L131" s="188" t="s">
        <v>174</v>
      </c>
      <c r="M131" s="189"/>
      <c r="N131" s="188" t="s">
        <v>174</v>
      </c>
      <c r="O131" s="189"/>
      <c r="Q131" s="201" t="str">
        <f>IF(B130&lt;&gt;"Name of Power",_xlfn.CONCAT(B130,"        [",C137,"]"),"")</f>
        <v/>
      </c>
      <c r="R131" s="202"/>
      <c r="S131" s="202"/>
      <c r="T131" s="202"/>
      <c r="U131" s="202"/>
      <c r="V131" s="203"/>
      <c r="W131" s="208" t="str">
        <f>_xlfn.TEXTJOIN(CHAR(10),TRUE,Q131,Q132,S132,U132,Q139,S139,U139)</f>
        <v/>
      </c>
      <c r="X131" s="209"/>
      <c r="Y131" s="210"/>
    </row>
    <row r="132" spans="2:25" ht="13" thickBot="1" x14ac:dyDescent="0.3">
      <c r="B132" s="99" t="s">
        <v>186</v>
      </c>
      <c r="C132" s="93">
        <f>SUM(C134,C135*2,C136*4)*C131+IF(ISNUMBER(D146),D146*SUM(E134:E145),0)</f>
        <v>0</v>
      </c>
      <c r="D132" s="190" t="str">
        <f>IF(D131=Database!$B$18,Database!$D$18,IF(D131=Database!$B$19,Database!$D$22,IF(D131=Database!$B$20,Database!$D$19,"")))</f>
        <v/>
      </c>
      <c r="E132" s="191"/>
      <c r="F132" s="190" t="str">
        <f>IF(F131=Database!$B$18,Database!$D$18,IF(F131=Database!$B$19,Database!$D$22,IF(F131=Database!$B$20,Database!$D$19,"")))</f>
        <v/>
      </c>
      <c r="G132" s="191"/>
      <c r="H132" s="190" t="str">
        <f>IF(H131=Database!$B$18,Database!$D$18,IF(H131=Database!$B$19,Database!$D$22,IF(H131=Database!$B$20,Database!$D$19,"")))</f>
        <v/>
      </c>
      <c r="I132" s="191"/>
      <c r="J132" s="190" t="str">
        <f>IF(J131=Database!$B$18,Database!$D$18,IF(J131=Database!$B$19,Database!$D$22,IF(J131=Database!$B$20,Database!$D$19,"")))</f>
        <v/>
      </c>
      <c r="K132" s="191"/>
      <c r="L132" s="190" t="str">
        <f>IF(L131=Database!$B$18,Database!$D$18,IF(L131=Database!$B$19,Database!$D$22,IF(L131=Database!$B$20,Database!$D$19,"")))</f>
        <v/>
      </c>
      <c r="M132" s="191"/>
      <c r="N132" s="190" t="str">
        <f>IF(N131=Database!$B$18,Database!$D$18,IF(N131=Database!$B$19,Database!$D$22,IF(N131=Database!$B$20,Database!$D$19,"")))</f>
        <v/>
      </c>
      <c r="O132" s="191"/>
      <c r="Q132" s="197" t="str">
        <f>IF(B130="Name of Power","",_xlfn.CONCAT(IF(D131&lt;&gt;Database!$B$17,_xlfn.CONCAT("    ",D131,"        [",C131,"/",C131*2,"/",C131*4,"]",IF(D134&lt;&gt;Database!$F$18,_xlfn.CONCAT(CHAR(10),"    *  ",D134),""),IF(D135&lt;&gt;Database!$F$18,_xlfn.CONCAT(CHAR(10),"    *  ",D135),""),IF(D136&lt;&gt;Database!$F$18,_xlfn.CONCAT(CHAR(10),"    *  ",D136),""),IF(D137&lt;&gt;Database!$F$18,_xlfn.CONCAT(CHAR(10),"    *  ",D137),""),IF(D138&lt;&gt;Database!$F$18,_xlfn.CONCAT(CHAR(10),"    *  ",D138),""),IF(D139&lt;&gt;Database!$F$18,_xlfn.CONCAT(CHAR(10),"    *  ",D139),""),IF(D140&lt;&gt;Database!$I$18,_xlfn.CONCAT(CHAR(10),"    *  ",D140),""),IF(D141&lt;&gt;Database!$I$18,_xlfn.CONCAT(CHAR(10),"    *  ",D141),""),IF(D142&lt;&gt;Database!$I$18,_xlfn.CONCAT(CHAR(10),"    *  ",D142),""),IF(D143&lt;&gt;Database!$I$18,_xlfn.CONCAT(CHAR(10),"    *  ",D143),""),IF(D144&lt;&gt;Database!$I$18,_xlfn.CONCAT(CHAR(10),"    *  ",D144),""),IF(D145&lt;&gt;Database!$I$18,_xlfn.CONCAT(CHAR(10),"    *  ",D145),"")),"")))</f>
        <v/>
      </c>
      <c r="R132" s="198"/>
      <c r="S132" s="197" t="str">
        <f>IF(D130="Name of Power","",_xlfn.CONCAT(IF(F131&lt;&gt;Database!$B$17,_xlfn.CONCAT("    ",F131,IF(F134&lt;&gt;Database!$F$18,_xlfn.CONCAT(CHAR(10),"    *  ",F134),""),IF(F135&lt;&gt;Database!$F$18,_xlfn.CONCAT(CHAR(10),"    *  ",F135),""),IF(F136&lt;&gt;Database!$F$18,_xlfn.CONCAT(CHAR(10),"    *  ",F136),""),IF(F137&lt;&gt;Database!$F$18,_xlfn.CONCAT(CHAR(10),"    *  ",F137),""),IF(F138&lt;&gt;Database!$F$18,_xlfn.CONCAT(CHAR(10),"    *  ",F138),""),IF(F139&lt;&gt;Database!$F$18,_xlfn.CONCAT(CHAR(10),"    *  ",F139),""),IF(F140&lt;&gt;Database!$I$18,_xlfn.CONCAT(CHAR(10),"    *  ",F140),""),IF(F141&lt;&gt;Database!$I$18,_xlfn.CONCAT(CHAR(10),"    *  ",F141),""),IF(F142&lt;&gt;Database!$I$18,_xlfn.CONCAT(CHAR(10),"    *  ",F142),""),IF(F143&lt;&gt;Database!$I$18,_xlfn.CONCAT(CHAR(10),"    *  ",F143),""),IF(F144&lt;&gt;Database!$I$18,_xlfn.CONCAT(CHAR(10),"    *  ",F144),""),IF(F145&lt;&gt;Database!$I$18,_xlfn.CONCAT(CHAR(10),"    *  ",F145),"")),"")))</f>
        <v/>
      </c>
      <c r="T132" s="198"/>
      <c r="U132" s="197" t="str">
        <f>IF(F130="Name of Power","",_xlfn.CONCAT(IF(H131&lt;&gt;Database!$B$17,_xlfn.CONCAT("    ",H131,IF(H134&lt;&gt;Database!$F$18,_xlfn.CONCAT(CHAR(10),"    *  ",H134),""),IF(H135&lt;&gt;Database!$F$18,_xlfn.CONCAT(CHAR(10),"    *  ",H135),""),IF(H136&lt;&gt;Database!$F$18,_xlfn.CONCAT(CHAR(10),"    *  ",H136),""),IF(H137&lt;&gt;Database!$F$18,_xlfn.CONCAT(CHAR(10),"    *  ",H137),""),IF(H138&lt;&gt;Database!$F$18,_xlfn.CONCAT(CHAR(10),"    *  ",H138),""),IF(H139&lt;&gt;Database!$F$18,_xlfn.CONCAT(CHAR(10),"    *  ",H139),""),IF(H140&lt;&gt;Database!$I$18,_xlfn.CONCAT(CHAR(10),"    *  ",H140),""),IF(H141&lt;&gt;Database!$I$18,_xlfn.CONCAT(CHAR(10),"    *  ",H141),""),IF(H142&lt;&gt;Database!$I$18,_xlfn.CONCAT(CHAR(10),"    *  ",H142),""),IF(H143&lt;&gt;Database!$I$18,_xlfn.CONCAT(CHAR(10),"    *  ",H143),""),IF(H144&lt;&gt;Database!$I$18,_xlfn.CONCAT(CHAR(10),"    *  ",H144),""),IF(H145&lt;&gt;Database!$I$18,_xlfn.CONCAT(CHAR(10),"    *  ",H145),"")),"")))</f>
        <v/>
      </c>
      <c r="V132" s="198"/>
      <c r="W132" s="208"/>
      <c r="X132" s="209"/>
      <c r="Y132" s="210"/>
    </row>
    <row r="133" spans="2:25" ht="13.5" thickBot="1" x14ac:dyDescent="0.35">
      <c r="B133" s="104"/>
      <c r="C133" s="105"/>
      <c r="D133" s="204" t="s">
        <v>187</v>
      </c>
      <c r="E133" s="205"/>
      <c r="F133" s="205"/>
      <c r="G133" s="205"/>
      <c r="H133" s="205"/>
      <c r="I133" s="205"/>
      <c r="J133" s="205"/>
      <c r="K133" s="205"/>
      <c r="L133" s="205"/>
      <c r="M133" s="205"/>
      <c r="N133" s="206"/>
      <c r="O133" s="106"/>
      <c r="Q133" s="197"/>
      <c r="R133" s="198"/>
      <c r="S133" s="197"/>
      <c r="T133" s="198"/>
      <c r="U133" s="197"/>
      <c r="V133" s="198"/>
      <c r="W133" s="208"/>
      <c r="X133" s="209"/>
      <c r="Y133" s="210"/>
    </row>
    <row r="134" spans="2:25" x14ac:dyDescent="0.25">
      <c r="B134" s="103" t="s">
        <v>184</v>
      </c>
      <c r="C134" s="107">
        <v>0</v>
      </c>
      <c r="D134" s="98" t="s">
        <v>218</v>
      </c>
      <c r="E134" s="152">
        <f>INDEX(Database!$F$18:$G$56,MATCH(D134,Database!$F$18:$F$56,0),2)</f>
        <v>0</v>
      </c>
      <c r="F134" s="150" t="s">
        <v>218</v>
      </c>
      <c r="G134" s="152">
        <f>INDEX(Database!$F$18:$G$56,MATCH(F134,Database!$F$18:$F$56,0),2)</f>
        <v>0</v>
      </c>
      <c r="H134" s="149" t="s">
        <v>218</v>
      </c>
      <c r="I134" s="152">
        <f>INDEX(Database!$F$18:$G$56,MATCH(H134,Database!$F$18:$F$56,0),2)</f>
        <v>0</v>
      </c>
      <c r="J134" s="149" t="s">
        <v>218</v>
      </c>
      <c r="K134" s="152">
        <f>INDEX(Database!$F$18:$G$56,MATCH(J134,Database!$F$18:$F$56,0),2)</f>
        <v>0</v>
      </c>
      <c r="L134" s="149" t="s">
        <v>218</v>
      </c>
      <c r="M134" s="152">
        <f>INDEX(Database!$F$18:$G$56,MATCH(L134,Database!$F$18:$F$56,0),2)</f>
        <v>0</v>
      </c>
      <c r="N134" s="149" t="s">
        <v>218</v>
      </c>
      <c r="O134" s="152">
        <f>INDEX(Database!$F$18:$G$56,MATCH(N134,Database!$F$18:$F$56,0),2)</f>
        <v>0</v>
      </c>
      <c r="Q134" s="197"/>
      <c r="R134" s="198"/>
      <c r="S134" s="197"/>
      <c r="T134" s="198"/>
      <c r="U134" s="197"/>
      <c r="V134" s="198"/>
      <c r="W134" s="208"/>
      <c r="X134" s="209"/>
      <c r="Y134" s="210"/>
    </row>
    <row r="135" spans="2:25" x14ac:dyDescent="0.25">
      <c r="B135" s="100" t="s">
        <v>8</v>
      </c>
      <c r="C135" s="101">
        <v>0</v>
      </c>
      <c r="D135" s="96" t="s">
        <v>218</v>
      </c>
      <c r="E135" s="153">
        <f>INDEX(Database!$F$18:$G$56,MATCH(D135,Database!$F$18:$F$56,0),2)</f>
        <v>0</v>
      </c>
      <c r="F135" s="150" t="s">
        <v>218</v>
      </c>
      <c r="G135" s="153">
        <f>INDEX(Database!$F$18:$G$56,MATCH(F135,Database!$F$18:$F$56,0),2)</f>
        <v>0</v>
      </c>
      <c r="H135" s="150" t="s">
        <v>218</v>
      </c>
      <c r="I135" s="153">
        <f>INDEX(Database!$F$18:$G$56,MATCH(H135,Database!$F$18:$F$56,0),2)</f>
        <v>0</v>
      </c>
      <c r="J135" s="150" t="s">
        <v>218</v>
      </c>
      <c r="K135" s="153">
        <f>INDEX(Database!$F$18:$G$56,MATCH(J135,Database!$F$18:$F$56,0),2)</f>
        <v>0</v>
      </c>
      <c r="L135" s="150" t="s">
        <v>218</v>
      </c>
      <c r="M135" s="153">
        <f>INDEX(Database!$F$18:$G$56,MATCH(L135,Database!$F$18:$F$56,0),2)</f>
        <v>0</v>
      </c>
      <c r="N135" s="150" t="s">
        <v>218</v>
      </c>
      <c r="O135" s="153">
        <f>INDEX(Database!$F$18:$G$56,MATCH(N135,Database!$F$18:$F$56,0),2)</f>
        <v>0</v>
      </c>
      <c r="Q135" s="197"/>
      <c r="R135" s="198"/>
      <c r="S135" s="197"/>
      <c r="T135" s="198"/>
      <c r="U135" s="197"/>
      <c r="V135" s="198"/>
      <c r="W135" s="208"/>
      <c r="X135" s="209"/>
      <c r="Y135" s="210"/>
    </row>
    <row r="136" spans="2:25" ht="13" thickBot="1" x14ac:dyDescent="0.3">
      <c r="B136" s="100" t="s">
        <v>7</v>
      </c>
      <c r="C136" s="102">
        <v>0</v>
      </c>
      <c r="D136" s="96" t="s">
        <v>218</v>
      </c>
      <c r="E136" s="153">
        <f>INDEX(Database!$F$18:$G$56,MATCH(D136,Database!$F$18:$F$56,0),2)</f>
        <v>0</v>
      </c>
      <c r="F136" s="150" t="s">
        <v>218</v>
      </c>
      <c r="G136" s="153">
        <f>INDEX(Database!$F$18:$G$56,MATCH(F136,Database!$F$18:$F$56,0),2)</f>
        <v>0</v>
      </c>
      <c r="H136" s="150" t="s">
        <v>218</v>
      </c>
      <c r="I136" s="153">
        <f>INDEX(Database!$F$18:$G$56,MATCH(H136,Database!$F$18:$F$56,0),2)</f>
        <v>0</v>
      </c>
      <c r="J136" s="150" t="s">
        <v>218</v>
      </c>
      <c r="K136" s="153">
        <f>INDEX(Database!$F$18:$G$56,MATCH(J136,Database!$F$18:$F$56,0),2)</f>
        <v>0</v>
      </c>
      <c r="L136" s="150" t="s">
        <v>218</v>
      </c>
      <c r="M136" s="153">
        <f>INDEX(Database!$F$18:$G$56,MATCH(L136,Database!$F$18:$F$56,0),2)</f>
        <v>0</v>
      </c>
      <c r="N136" s="150" t="s">
        <v>218</v>
      </c>
      <c r="O136" s="153">
        <f>INDEX(Database!$F$18:$G$56,MATCH(N136,Database!$F$18:$F$56,0),2)</f>
        <v>0</v>
      </c>
      <c r="Q136" s="197"/>
      <c r="R136" s="198"/>
      <c r="S136" s="197"/>
      <c r="T136" s="198"/>
      <c r="U136" s="197"/>
      <c r="V136" s="198"/>
      <c r="W136" s="208"/>
      <c r="X136" s="209"/>
      <c r="Y136" s="210"/>
    </row>
    <row r="137" spans="2:25" ht="13" thickBot="1" x14ac:dyDescent="0.3">
      <c r="B137" s="99" t="s">
        <v>185</v>
      </c>
      <c r="C137" s="94" t="str">
        <f>CONCATENATE(IF(AND(C134&gt;0,C134&lt;&gt;""),CONCATENATE(C134,"D"),""),IF(AND(C134&gt;0,C134&lt;&gt;"",C135&gt;0,C135&lt;&gt;""),", ",""),IF(AND(C135&gt;0,C135&lt;&gt;""),CONCATENATE(C135,"HD"),""),IF(AND(OR(AND(C134&gt;0,C134&lt;&gt;""),AND(C135&gt;0,C135&lt;&gt;"")),C136&gt;0,C136&lt;&gt;""),", ",""),IF(AND(C136&gt;0,C136&lt;&gt;""),CONCATENATE(C136,"WD"),""))</f>
        <v/>
      </c>
      <c r="D137" s="96" t="s">
        <v>218</v>
      </c>
      <c r="E137" s="153">
        <f>INDEX(Database!$F$18:$G$56,MATCH(D137,Database!$F$18:$F$56,0),2)</f>
        <v>0</v>
      </c>
      <c r="F137" s="150" t="s">
        <v>218</v>
      </c>
      <c r="G137" s="153">
        <f>INDEX(Database!$F$18:$G$56,MATCH(F137,Database!$F$18:$F$56,0),2)</f>
        <v>0</v>
      </c>
      <c r="H137" s="150" t="s">
        <v>218</v>
      </c>
      <c r="I137" s="153">
        <f>INDEX(Database!$F$18:$G$56,MATCH(H137,Database!$F$18:$F$56,0),2)</f>
        <v>0</v>
      </c>
      <c r="J137" s="150" t="s">
        <v>218</v>
      </c>
      <c r="K137" s="153">
        <f>INDEX(Database!$F$18:$G$56,MATCH(J137,Database!$F$18:$F$56,0),2)</f>
        <v>0</v>
      </c>
      <c r="L137" s="150" t="s">
        <v>218</v>
      </c>
      <c r="M137" s="153">
        <f>INDEX(Database!$F$18:$G$56,MATCH(L137,Database!$F$18:$F$56,0),2)</f>
        <v>0</v>
      </c>
      <c r="N137" s="150" t="s">
        <v>218</v>
      </c>
      <c r="O137" s="153">
        <f>INDEX(Database!$F$18:$G$56,MATCH(N137,Database!$F$18:$F$56,0),2)</f>
        <v>0</v>
      </c>
      <c r="Q137" s="197"/>
      <c r="R137" s="198"/>
      <c r="S137" s="197"/>
      <c r="T137" s="198"/>
      <c r="U137" s="197"/>
      <c r="V137" s="198"/>
      <c r="W137" s="208"/>
      <c r="X137" s="209"/>
      <c r="Y137" s="210"/>
    </row>
    <row r="138" spans="2:25" ht="12.5" customHeight="1" x14ac:dyDescent="0.25">
      <c r="B138" s="179" t="str">
        <f>Database!$I$14</f>
        <v>Enter Short Description of Power</v>
      </c>
      <c r="C138" s="180"/>
      <c r="D138" s="96" t="s">
        <v>218</v>
      </c>
      <c r="E138" s="153">
        <f>INDEX(Database!$F$18:$G$56,MATCH(D138,Database!$F$18:$F$56,0),2)</f>
        <v>0</v>
      </c>
      <c r="F138" s="150" t="s">
        <v>218</v>
      </c>
      <c r="G138" s="153">
        <f>INDEX(Database!$F$18:$G$56,MATCH(F138,Database!$F$18:$F$56,0),2)</f>
        <v>0</v>
      </c>
      <c r="H138" s="150" t="s">
        <v>218</v>
      </c>
      <c r="I138" s="153">
        <f>INDEX(Database!$F$18:$G$56,MATCH(H138,Database!$F$18:$F$56,0),2)</f>
        <v>0</v>
      </c>
      <c r="J138" s="150" t="s">
        <v>218</v>
      </c>
      <c r="K138" s="153">
        <f>INDEX(Database!$F$18:$G$56,MATCH(J138,Database!$F$18:$F$56,0),2)</f>
        <v>0</v>
      </c>
      <c r="L138" s="150" t="s">
        <v>218</v>
      </c>
      <c r="M138" s="153">
        <f>INDEX(Database!$F$18:$G$56,MATCH(L138,Database!$F$18:$F$56,0),2)</f>
        <v>0</v>
      </c>
      <c r="N138" s="150" t="s">
        <v>218</v>
      </c>
      <c r="O138" s="153">
        <f>INDEX(Database!$F$18:$G$56,MATCH(N138,Database!$F$18:$F$56,0),2)</f>
        <v>0</v>
      </c>
      <c r="Q138" s="197"/>
      <c r="R138" s="198"/>
      <c r="S138" s="197"/>
      <c r="T138" s="198"/>
      <c r="U138" s="197"/>
      <c r="V138" s="198"/>
      <c r="W138" s="208"/>
      <c r="X138" s="209"/>
      <c r="Y138" s="210"/>
    </row>
    <row r="139" spans="2:25" ht="12.5" customHeight="1" thickBot="1" x14ac:dyDescent="0.3">
      <c r="B139" s="181"/>
      <c r="C139" s="182"/>
      <c r="D139" s="97" t="s">
        <v>218</v>
      </c>
      <c r="E139" s="154">
        <f>INDEX(Database!$F$18:$G$56,MATCH(D139,Database!$F$18:$F$56,0),2)</f>
        <v>0</v>
      </c>
      <c r="F139" s="151" t="s">
        <v>218</v>
      </c>
      <c r="G139" s="154">
        <f>INDEX(Database!$F$18:$G$56,MATCH(F139,Database!$F$18:$F$56,0),2)</f>
        <v>0</v>
      </c>
      <c r="H139" s="151" t="s">
        <v>218</v>
      </c>
      <c r="I139" s="154">
        <f>INDEX(Database!$F$18:$G$56,MATCH(H139,Database!$F$18:$F$56,0),2)</f>
        <v>0</v>
      </c>
      <c r="J139" s="151" t="s">
        <v>218</v>
      </c>
      <c r="K139" s="154">
        <f>INDEX(Database!$F$18:$G$56,MATCH(J139,Database!$F$18:$F$56,0),2)</f>
        <v>0</v>
      </c>
      <c r="L139" s="151" t="s">
        <v>218</v>
      </c>
      <c r="M139" s="154">
        <f>INDEX(Database!$F$18:$G$56,MATCH(L139,Database!$F$18:$F$56,0),2)</f>
        <v>0</v>
      </c>
      <c r="N139" s="151" t="s">
        <v>218</v>
      </c>
      <c r="O139" s="154">
        <f>INDEX(Database!$F$18:$G$56,MATCH(N139,Database!$F$18:$F$56,0),2)</f>
        <v>0</v>
      </c>
      <c r="Q139" s="197" t="str">
        <f>IF(B130="Name of Power","",_xlfn.CONCAT(IF(J131&lt;&gt;Database!$B$17,_xlfn.CONCAT("    ",J131,IF(J134&lt;&gt;Database!$F$18,_xlfn.CONCAT(CHAR(10),"    *  ",J134),""),IF(J135&lt;&gt;Database!$F$18,_xlfn.CONCAT(CHAR(10),"    *  ",J135),""),IF(J136&lt;&gt;Database!$F$18,_xlfn.CONCAT(CHAR(10),"    *  ",J136),""),IF(J137&lt;&gt;Database!$F$18,_xlfn.CONCAT(CHAR(10),"    *  ",J137),""),IF(J138&lt;&gt;Database!$F$18,_xlfn.CONCAT(CHAR(10),"    *  ",J138),""),IF(J139&lt;&gt;Database!$F$18,_xlfn.CONCAT(CHAR(10),"    *  ",J139),""),IF(J140&lt;&gt;Database!$I$18,_xlfn.CONCAT(CHAR(10),"    *  ",J140),""),IF(J141&lt;&gt;Database!$I$18,_xlfn.CONCAT(CHAR(10),"    *  ",J141),""),IF(J142&lt;&gt;Database!$I$18,_xlfn.CONCAT(CHAR(10),"    *  ",J142),""),IF(J143&lt;&gt;Database!$I$18,_xlfn.CONCAT(CHAR(10),"    *  ",J143),""),IF(J144&lt;&gt;Database!$I$18,_xlfn.CONCAT(CHAR(10),"    *  ",J144),""),IF(J145&lt;&gt;Database!$I$18,_xlfn.CONCAT(CHAR(10),"    *  ",J145),"")),"")))</f>
        <v/>
      </c>
      <c r="R139" s="198"/>
      <c r="S139" s="197" t="str">
        <f>IF(D130="Name of Power","",_xlfn.CONCAT(IF(L131&lt;&gt;Database!$B$17,_xlfn.CONCAT("    ",L131,IF(L134&lt;&gt;Database!$F$18,_xlfn.CONCAT(CHAR(10),"    *  ",L134),""),IF(L135&lt;&gt;Database!$F$18,_xlfn.CONCAT(CHAR(10),"    *  ",L135),""),IF(L136&lt;&gt;Database!$F$18,_xlfn.CONCAT(CHAR(10),"    *  ",L136),""),IF(L137&lt;&gt;Database!$F$18,_xlfn.CONCAT(CHAR(10),"    *  ",L137),""),IF(L138&lt;&gt;Database!$F$18,_xlfn.CONCAT(CHAR(10),"    *  ",L138),""),IF(L139&lt;&gt;Database!$F$18,_xlfn.CONCAT(CHAR(10),"    *  ",L139),""),IF(L140&lt;&gt;Database!$I$18,_xlfn.CONCAT(CHAR(10),"    *  ",L140),""),IF(L141&lt;&gt;Database!$I$18,_xlfn.CONCAT(CHAR(10),"    *  ",L141),""),IF(L142&lt;&gt;Database!$I$18,_xlfn.CONCAT(CHAR(10),"    *  ",L142),""),IF(L143&lt;&gt;Database!$I$18,_xlfn.CONCAT(CHAR(10),"    *  ",L143),""),IF(L144&lt;&gt;Database!$I$18,_xlfn.CONCAT(CHAR(10),"    *  ",L144),""),IF(L145&lt;&gt;Database!$I$18,_xlfn.CONCAT(CHAR(10),"    *  ",L145),"")),"")))</f>
        <v/>
      </c>
      <c r="T139" s="198"/>
      <c r="U139" s="197" t="str">
        <f>IF(F130="Name of Power","",_xlfn.CONCAT(IF(N131&lt;&gt;Database!$B$17,_xlfn.CONCAT("    ",N131,IF(N134&lt;&gt;Database!$F$18,_xlfn.CONCAT(CHAR(10),"    *  ",N134),""),IF(N135&lt;&gt;Database!$F$18,_xlfn.CONCAT(CHAR(10),"    *  ",N135),""),IF(N136&lt;&gt;Database!$F$18,_xlfn.CONCAT(CHAR(10),"    *  ",N136),""),IF(N137&lt;&gt;Database!$F$18,_xlfn.CONCAT(CHAR(10),"    *  ",N137),""),IF(N138&lt;&gt;Database!$F$18,_xlfn.CONCAT(CHAR(10),"    *  ",N138),""),IF(N139&lt;&gt;Database!$F$18,_xlfn.CONCAT(CHAR(10),"    *  ",N139),""),IF(N140&lt;&gt;Database!$I$18,_xlfn.CONCAT(CHAR(10),"    *  ",N140),""),IF(N141&lt;&gt;Database!$I$18,_xlfn.CONCAT(CHAR(10),"    *  ",N141),""),IF(N142&lt;&gt;Database!$I$18,_xlfn.CONCAT(CHAR(10),"    *  ",N142),""),IF(N143&lt;&gt;Database!$I$18,_xlfn.CONCAT(CHAR(10),"    *  ",N143),""),IF(N144&lt;&gt;Database!$I$18,_xlfn.CONCAT(CHAR(10),"    *  ",N144),""),IF(N145&lt;&gt;Database!$I$18,_xlfn.CONCAT(CHAR(10),"    *  ",N145),"")),"")))</f>
        <v/>
      </c>
      <c r="V139" s="198"/>
      <c r="W139" s="208"/>
      <c r="X139" s="209"/>
      <c r="Y139" s="210"/>
    </row>
    <row r="140" spans="2:25" x14ac:dyDescent="0.25">
      <c r="B140" s="181"/>
      <c r="C140" s="182"/>
      <c r="D140" s="96" t="s">
        <v>219</v>
      </c>
      <c r="E140" s="155">
        <f>INDEX(Database!$I$18:$J$52,MATCH(D140,Database!$I$18:$I$52,0),2)</f>
        <v>0</v>
      </c>
      <c r="F140" s="96" t="s">
        <v>219</v>
      </c>
      <c r="G140" s="155">
        <f>INDEX(Database!$I$18:$J$52,MATCH(F140,Database!$I$18:$I$52,0),2)</f>
        <v>0</v>
      </c>
      <c r="H140" s="96" t="s">
        <v>219</v>
      </c>
      <c r="I140" s="155">
        <f>INDEX(Database!$I$18:$J$52,MATCH(H140,Database!$I$18:$I$52,0),2)</f>
        <v>0</v>
      </c>
      <c r="J140" s="96" t="s">
        <v>219</v>
      </c>
      <c r="K140" s="155">
        <f>INDEX(Database!$I$18:$J$52,MATCH(J140,Database!$I$18:$I$52,0),2)</f>
        <v>0</v>
      </c>
      <c r="L140" s="96" t="s">
        <v>219</v>
      </c>
      <c r="M140" s="155">
        <f>INDEX(Database!$I$18:$J$52,MATCH(L140,Database!$I$18:$I$52,0),2)</f>
        <v>0</v>
      </c>
      <c r="N140" s="96" t="s">
        <v>219</v>
      </c>
      <c r="O140" s="155">
        <f>INDEX(Database!$I$18:$J$52,MATCH(N140,Database!$I$18:$I$52,0),2)</f>
        <v>0</v>
      </c>
      <c r="Q140" s="197"/>
      <c r="R140" s="198"/>
      <c r="S140" s="197"/>
      <c r="T140" s="198"/>
      <c r="U140" s="197"/>
      <c r="V140" s="198"/>
      <c r="W140" s="208"/>
      <c r="X140" s="209"/>
      <c r="Y140" s="210"/>
    </row>
    <row r="141" spans="2:25" x14ac:dyDescent="0.25">
      <c r="B141" s="181"/>
      <c r="C141" s="182"/>
      <c r="D141" s="96" t="s">
        <v>219</v>
      </c>
      <c r="E141" s="153">
        <f>INDEX(Database!$I$18:$J$52,MATCH(D141,Database!$I$18:$I$52,0),2)</f>
        <v>0</v>
      </c>
      <c r="F141" s="96" t="s">
        <v>219</v>
      </c>
      <c r="G141" s="153">
        <f>INDEX(Database!$I$18:$J$52,MATCH(F141,Database!$I$18:$I$52,0),2)</f>
        <v>0</v>
      </c>
      <c r="H141" s="96" t="s">
        <v>219</v>
      </c>
      <c r="I141" s="153">
        <f>INDEX(Database!$I$18:$J$52,MATCH(H141,Database!$I$18:$I$52,0),2)</f>
        <v>0</v>
      </c>
      <c r="J141" s="96" t="s">
        <v>219</v>
      </c>
      <c r="K141" s="153">
        <f>INDEX(Database!$I$18:$J$52,MATCH(J141,Database!$I$18:$I$52,0),2)</f>
        <v>0</v>
      </c>
      <c r="L141" s="96" t="s">
        <v>219</v>
      </c>
      <c r="M141" s="153">
        <f>INDEX(Database!$I$18:$J$52,MATCH(L141,Database!$I$18:$I$52,0),2)</f>
        <v>0</v>
      </c>
      <c r="N141" s="96" t="s">
        <v>219</v>
      </c>
      <c r="O141" s="153">
        <f>INDEX(Database!$I$18:$J$52,MATCH(N141,Database!$I$18:$I$52,0),2)</f>
        <v>0</v>
      </c>
      <c r="Q141" s="197"/>
      <c r="R141" s="198"/>
      <c r="S141" s="197"/>
      <c r="T141" s="198"/>
      <c r="U141" s="197"/>
      <c r="V141" s="198"/>
      <c r="W141" s="208"/>
      <c r="X141" s="209"/>
      <c r="Y141" s="210"/>
    </row>
    <row r="142" spans="2:25" x14ac:dyDescent="0.25">
      <c r="B142" s="181"/>
      <c r="C142" s="182"/>
      <c r="D142" s="96" t="s">
        <v>219</v>
      </c>
      <c r="E142" s="153">
        <f>INDEX(Database!$I$18:$J$52,MATCH(D142,Database!$I$18:$I$52,0),2)</f>
        <v>0</v>
      </c>
      <c r="F142" s="96" t="s">
        <v>219</v>
      </c>
      <c r="G142" s="153">
        <f>INDEX(Database!$I$18:$J$52,MATCH(F142,Database!$I$18:$I$52,0),2)</f>
        <v>0</v>
      </c>
      <c r="H142" s="96" t="s">
        <v>219</v>
      </c>
      <c r="I142" s="153">
        <f>INDEX(Database!$I$18:$J$52,MATCH(H142,Database!$I$18:$I$52,0),2)</f>
        <v>0</v>
      </c>
      <c r="J142" s="96" t="s">
        <v>219</v>
      </c>
      <c r="K142" s="153">
        <f>INDEX(Database!$I$18:$J$52,MATCH(J142,Database!$I$18:$I$52,0),2)</f>
        <v>0</v>
      </c>
      <c r="L142" s="96" t="s">
        <v>219</v>
      </c>
      <c r="M142" s="153">
        <f>INDEX(Database!$I$18:$J$52,MATCH(L142,Database!$I$18:$I$52,0),2)</f>
        <v>0</v>
      </c>
      <c r="N142" s="96" t="s">
        <v>219</v>
      </c>
      <c r="O142" s="153">
        <f>INDEX(Database!$I$18:$J$52,MATCH(N142,Database!$I$18:$I$52,0),2)</f>
        <v>0</v>
      </c>
      <c r="Q142" s="197"/>
      <c r="R142" s="198"/>
      <c r="S142" s="197"/>
      <c r="T142" s="198"/>
      <c r="U142" s="197"/>
      <c r="V142" s="198"/>
      <c r="W142" s="208"/>
      <c r="X142" s="209"/>
      <c r="Y142" s="210"/>
    </row>
    <row r="143" spans="2:25" x14ac:dyDescent="0.25">
      <c r="B143" s="181"/>
      <c r="C143" s="182"/>
      <c r="D143" s="96" t="s">
        <v>219</v>
      </c>
      <c r="E143" s="153">
        <f>INDEX(Database!$I$18:$J$52,MATCH(D143,Database!$I$18:$I$52,0),2)</f>
        <v>0</v>
      </c>
      <c r="F143" s="96" t="s">
        <v>219</v>
      </c>
      <c r="G143" s="153">
        <f>INDEX(Database!$I$18:$J$52,MATCH(F143,Database!$I$18:$I$52,0),2)</f>
        <v>0</v>
      </c>
      <c r="H143" s="96" t="s">
        <v>219</v>
      </c>
      <c r="I143" s="153">
        <f>INDEX(Database!$I$18:$J$52,MATCH(H143,Database!$I$18:$I$52,0),2)</f>
        <v>0</v>
      </c>
      <c r="J143" s="96" t="s">
        <v>219</v>
      </c>
      <c r="K143" s="153">
        <f>INDEX(Database!$I$18:$J$52,MATCH(J143,Database!$I$18:$I$52,0),2)</f>
        <v>0</v>
      </c>
      <c r="L143" s="96" t="s">
        <v>219</v>
      </c>
      <c r="M143" s="153">
        <f>INDEX(Database!$I$18:$J$52,MATCH(L143,Database!$I$18:$I$52,0),2)</f>
        <v>0</v>
      </c>
      <c r="N143" s="96" t="s">
        <v>219</v>
      </c>
      <c r="O143" s="153">
        <f>INDEX(Database!$I$18:$J$52,MATCH(N143,Database!$I$18:$I$52,0),2)</f>
        <v>0</v>
      </c>
      <c r="Q143" s="197"/>
      <c r="R143" s="198"/>
      <c r="S143" s="197"/>
      <c r="T143" s="198"/>
      <c r="U143" s="197"/>
      <c r="V143" s="198"/>
      <c r="W143" s="208"/>
      <c r="X143" s="209"/>
      <c r="Y143" s="210"/>
    </row>
    <row r="144" spans="2:25" x14ac:dyDescent="0.25">
      <c r="B144" s="181"/>
      <c r="C144" s="182"/>
      <c r="D144" s="96" t="s">
        <v>219</v>
      </c>
      <c r="E144" s="153">
        <f>INDEX(Database!$I$18:$J$52,MATCH(D144,Database!$I$18:$I$52,0),2)</f>
        <v>0</v>
      </c>
      <c r="F144" s="96" t="s">
        <v>219</v>
      </c>
      <c r="G144" s="153">
        <f>INDEX(Database!$I$18:$J$52,MATCH(F144,Database!$I$18:$I$52,0),2)</f>
        <v>0</v>
      </c>
      <c r="H144" s="96" t="s">
        <v>219</v>
      </c>
      <c r="I144" s="153">
        <f>INDEX(Database!$I$18:$J$52,MATCH(H144,Database!$I$18:$I$52,0),2)</f>
        <v>0</v>
      </c>
      <c r="J144" s="96" t="s">
        <v>219</v>
      </c>
      <c r="K144" s="153">
        <f>INDEX(Database!$I$18:$J$52,MATCH(J144,Database!$I$18:$I$52,0),2)</f>
        <v>0</v>
      </c>
      <c r="L144" s="96" t="s">
        <v>219</v>
      </c>
      <c r="M144" s="153">
        <f>INDEX(Database!$I$18:$J$52,MATCH(L144,Database!$I$18:$I$52,0),2)</f>
        <v>0</v>
      </c>
      <c r="N144" s="96" t="s">
        <v>219</v>
      </c>
      <c r="O144" s="153">
        <f>INDEX(Database!$I$18:$J$52,MATCH(N144,Database!$I$18:$I$52,0),2)</f>
        <v>0</v>
      </c>
      <c r="Q144" s="197"/>
      <c r="R144" s="198"/>
      <c r="S144" s="197"/>
      <c r="T144" s="198"/>
      <c r="U144" s="197"/>
      <c r="V144" s="198"/>
      <c r="W144" s="208"/>
      <c r="X144" s="209"/>
      <c r="Y144" s="210"/>
    </row>
    <row r="145" spans="1:25" ht="13" thickBot="1" x14ac:dyDescent="0.3">
      <c r="B145" s="183"/>
      <c r="C145" s="184"/>
      <c r="D145" s="97" t="s">
        <v>219</v>
      </c>
      <c r="E145" s="154">
        <f>INDEX(Database!$I$18:$J$52,MATCH(D145,Database!$I$18:$I$52,0),2)</f>
        <v>0</v>
      </c>
      <c r="F145" s="97" t="s">
        <v>219</v>
      </c>
      <c r="G145" s="154">
        <f>INDEX(Database!$I$18:$J$52,MATCH(F145,Database!$I$18:$I$52,0),2)</f>
        <v>0</v>
      </c>
      <c r="H145" s="97" t="s">
        <v>219</v>
      </c>
      <c r="I145" s="154">
        <f>INDEX(Database!$I$18:$J$52,MATCH(H145,Database!$I$18:$I$52,0),2)</f>
        <v>0</v>
      </c>
      <c r="J145" s="97" t="s">
        <v>219</v>
      </c>
      <c r="K145" s="154">
        <f>INDEX(Database!$I$18:$J$52,MATCH(J145,Database!$I$18:$I$52,0),2)</f>
        <v>0</v>
      </c>
      <c r="L145" s="97" t="s">
        <v>219</v>
      </c>
      <c r="M145" s="154">
        <f>INDEX(Database!$I$18:$J$52,MATCH(L145,Database!$I$18:$I$52,0),2)</f>
        <v>0</v>
      </c>
      <c r="N145" s="97" t="s">
        <v>219</v>
      </c>
      <c r="O145" s="154">
        <f>INDEX(Database!$I$18:$J$52,MATCH(N145,Database!$I$18:$I$52,0),2)</f>
        <v>0</v>
      </c>
      <c r="Q145" s="199"/>
      <c r="R145" s="200"/>
      <c r="S145" s="199"/>
      <c r="T145" s="200"/>
      <c r="U145" s="199"/>
      <c r="V145" s="200"/>
      <c r="W145" s="211"/>
      <c r="X145" s="212"/>
      <c r="Y145" s="213"/>
    </row>
    <row r="146" spans="1:25" ht="13" thickBot="1" x14ac:dyDescent="0.3">
      <c r="B146" s="77"/>
      <c r="C146" s="95"/>
      <c r="D146" s="82" t="str">
        <f>IF(ISNA(INDEX(Stats!$B$5:$C$70,MATCH(D131,Stats!$B$5:$B$70,0),2)),"",INDEX(Stats!$B$5:$C$70,MATCH(D131,Stats!$B$5:$B$70,0),2))</f>
        <v/>
      </c>
      <c r="E146" s="87">
        <f>IF(D131=Database!$B$17,0,MAX(1,COUNTIF(Database!$B$18:$B$20,D131)*2+COUNTIF(Database!$B$21:$B$26,D131)*4+SUM(E134:E145)))</f>
        <v>0</v>
      </c>
      <c r="F146" s="82" t="str">
        <f>IF(ISNA(INDEX(Stats!$B$5:$C$70,MATCH(F131,Stats!$B$5:$B$70,0),2)),"",INDEX(Stats!$B$5:$C$70,MATCH(F131,Stats!$B$5:$B$70,0),2))</f>
        <v/>
      </c>
      <c r="G146" s="87">
        <f>IF(F131=Database!$B$17,0,MAX(1,COUNTIF(Database!$B$18:$B$20,F131)*2+COUNTIF(Database!$B$21:$B$26,F131)*4+SUM(G134:G145)))</f>
        <v>0</v>
      </c>
      <c r="H146" s="82" t="str">
        <f>IF(ISNA(INDEX(Stats!$B$5:$C$70,MATCH(H131,Stats!$B$5:$B$70,0),2)),"",INDEX(Stats!$B$5:$C$70,MATCH(H131,Stats!$B$5:$B$70,0),2))</f>
        <v/>
      </c>
      <c r="I146" s="87">
        <f>IF(H131=Database!$B$17,0,MAX(1,COUNTIF(Database!$B$18:$B$20,H131)*2+COUNTIF(Database!$B$21:$B$26,H131)*4+SUM(I134:I145)))</f>
        <v>0</v>
      </c>
      <c r="J146" s="82" t="str">
        <f>IF(ISNA(INDEX(Stats!$B$5:$C$70,MATCH(J131,Stats!$B$5:$B$70,0),2)),"",INDEX(Stats!$B$5:$C$70,MATCH(J131,Stats!$B$5:$B$70,0),2))</f>
        <v/>
      </c>
      <c r="K146" s="87">
        <f>IF(J131=Database!$B$17,0,MAX(1,COUNTIF(Database!$B$18:$B$20,J131)*2+COUNTIF(Database!$B$21:$B$26,J131)*4+SUM(K134:K145)))</f>
        <v>0</v>
      </c>
      <c r="L146" s="82" t="str">
        <f>IF(ISNA(INDEX(Stats!$B$5:$C$70,MATCH(L131,Stats!$B$5:$B$70,0),2)),"",INDEX(Stats!$B$5:$C$70,MATCH(L131,Stats!$B$5:$B$70,0),2))</f>
        <v/>
      </c>
      <c r="M146" s="87">
        <f>IF(L131=Database!$B$17,0,MAX(1,COUNTIF(Database!$B$18:$B$20,L131)*2+COUNTIF(Database!$B$21:$B$26,L131)*4+SUM(M134:M145)))</f>
        <v>0</v>
      </c>
      <c r="N146" s="82" t="str">
        <f>IF(ISNA(INDEX(Stats!$B$5:$C$70,MATCH(N131,Stats!$B$5:$B$70,0),2)),"",INDEX(Stats!$B$5:$C$70,MATCH(N131,Stats!$B$5:$B$70,0),2))</f>
        <v/>
      </c>
      <c r="O146" s="87">
        <f>IF(N131=Database!$B$17,0,MAX(1,COUNTIF(Database!$B$18:$B$20,N131)*2+COUNTIF(Database!$B$21:$B$26,N131)*4+SUM(O134:O145)))</f>
        <v>0</v>
      </c>
    </row>
    <row r="147" spans="1:25" x14ac:dyDescent="0.25">
      <c r="A147" s="15"/>
      <c r="B147" s="15"/>
      <c r="C147" s="90"/>
      <c r="D147" s="15"/>
      <c r="E147" s="90"/>
      <c r="F147" s="15"/>
      <c r="G147" s="90"/>
      <c r="H147" s="15"/>
      <c r="I147" s="90"/>
      <c r="J147" s="15"/>
      <c r="K147" s="90"/>
      <c r="L147" s="15"/>
      <c r="M147" s="90"/>
      <c r="N147" s="15"/>
      <c r="O147" s="90"/>
    </row>
    <row r="148" spans="1:25" x14ac:dyDescent="0.25">
      <c r="A148" s="15"/>
      <c r="B148" s="15"/>
      <c r="C148" s="90"/>
      <c r="D148" s="15"/>
      <c r="E148" s="90"/>
      <c r="F148" s="15"/>
      <c r="G148" s="90"/>
      <c r="H148" s="15"/>
      <c r="I148" s="90"/>
      <c r="J148" s="15"/>
      <c r="K148" s="90"/>
      <c r="L148" s="15"/>
      <c r="M148" s="90"/>
      <c r="N148" s="15"/>
      <c r="O148" s="90"/>
    </row>
    <row r="149" spans="1:25" x14ac:dyDescent="0.25">
      <c r="A149" s="15"/>
      <c r="B149" s="15"/>
      <c r="C149" s="90"/>
      <c r="D149" s="15"/>
      <c r="E149" s="90"/>
      <c r="F149" s="15"/>
      <c r="G149" s="90"/>
      <c r="H149" s="15"/>
      <c r="I149" s="90"/>
      <c r="J149" s="15"/>
      <c r="K149" s="90"/>
      <c r="L149" s="15"/>
      <c r="M149" s="90"/>
      <c r="N149" s="15"/>
      <c r="O149" s="90"/>
    </row>
    <row r="150" spans="1:25" x14ac:dyDescent="0.25">
      <c r="A150" s="15"/>
      <c r="B150" s="15"/>
      <c r="C150" s="90"/>
      <c r="D150" s="15"/>
      <c r="E150" s="90"/>
      <c r="F150" s="15"/>
      <c r="G150" s="90"/>
      <c r="H150" s="15"/>
      <c r="I150" s="90"/>
      <c r="J150" s="15"/>
      <c r="K150" s="90"/>
      <c r="L150" s="15"/>
      <c r="M150" s="90"/>
      <c r="N150" s="15"/>
      <c r="O150" s="90"/>
    </row>
    <row r="151" spans="1:25" x14ac:dyDescent="0.25">
      <c r="A151" s="15"/>
      <c r="B151" s="15"/>
      <c r="C151" s="90"/>
      <c r="D151" s="15"/>
      <c r="E151" s="90"/>
      <c r="F151" s="15"/>
      <c r="G151" s="90"/>
      <c r="H151" s="15"/>
      <c r="I151" s="90"/>
      <c r="J151" s="15"/>
      <c r="K151" s="90"/>
      <c r="L151" s="15"/>
      <c r="M151" s="90"/>
      <c r="N151" s="15"/>
      <c r="O151" s="90"/>
    </row>
    <row r="152" spans="1:25" x14ac:dyDescent="0.25">
      <c r="A152" s="15"/>
      <c r="B152" s="15"/>
      <c r="C152" s="90"/>
      <c r="D152" s="15"/>
      <c r="E152" s="90"/>
      <c r="F152" s="15"/>
      <c r="G152" s="90"/>
      <c r="H152" s="15"/>
      <c r="I152" s="90"/>
      <c r="J152" s="15"/>
      <c r="K152" s="90"/>
      <c r="L152" s="15"/>
      <c r="M152" s="90"/>
      <c r="N152" s="15"/>
      <c r="O152" s="90"/>
    </row>
    <row r="153" spans="1:25" x14ac:dyDescent="0.25">
      <c r="A153" s="15"/>
      <c r="B153" s="15"/>
      <c r="C153" s="90"/>
      <c r="D153" s="15"/>
      <c r="E153" s="90"/>
      <c r="F153" s="15"/>
      <c r="G153" s="90"/>
      <c r="H153" s="15"/>
      <c r="I153" s="90"/>
      <c r="J153" s="15"/>
      <c r="K153" s="90"/>
      <c r="L153" s="15"/>
      <c r="M153" s="90"/>
      <c r="N153" s="15"/>
      <c r="O153" s="90"/>
    </row>
    <row r="154" spans="1:25" x14ac:dyDescent="0.25">
      <c r="A154" s="15"/>
      <c r="B154" s="15"/>
      <c r="C154" s="90"/>
      <c r="D154" s="15"/>
      <c r="E154" s="90"/>
      <c r="F154" s="15"/>
      <c r="G154" s="90"/>
      <c r="H154" s="15"/>
      <c r="I154" s="90"/>
      <c r="J154" s="15"/>
      <c r="K154" s="90"/>
      <c r="L154" s="15"/>
      <c r="M154" s="90"/>
      <c r="N154" s="15"/>
      <c r="O154" s="90"/>
    </row>
    <row r="155" spans="1:25" x14ac:dyDescent="0.25">
      <c r="A155" s="15"/>
      <c r="B155" s="15"/>
      <c r="C155" s="90"/>
      <c r="D155" s="15"/>
      <c r="E155" s="90"/>
      <c r="F155" s="15"/>
      <c r="G155" s="90"/>
      <c r="H155" s="15"/>
      <c r="I155" s="90"/>
      <c r="J155" s="15"/>
      <c r="K155" s="90"/>
      <c r="L155" s="15"/>
      <c r="M155" s="90"/>
      <c r="N155" s="15"/>
      <c r="O155" s="90"/>
    </row>
    <row r="156" spans="1:25" x14ac:dyDescent="0.25">
      <c r="A156" s="15"/>
      <c r="B156" s="15"/>
      <c r="C156" s="90"/>
      <c r="D156" s="15"/>
      <c r="E156" s="90"/>
      <c r="F156" s="15"/>
      <c r="G156" s="90"/>
      <c r="H156" s="15"/>
      <c r="I156" s="90"/>
      <c r="J156" s="15"/>
      <c r="K156" s="90"/>
      <c r="L156" s="15"/>
      <c r="M156" s="90"/>
      <c r="N156" s="15"/>
      <c r="O156" s="90"/>
    </row>
    <row r="157" spans="1:25" x14ac:dyDescent="0.25">
      <c r="A157" s="15"/>
      <c r="B157" s="15"/>
      <c r="C157" s="90"/>
      <c r="D157" s="15"/>
      <c r="E157" s="90"/>
      <c r="F157" s="15"/>
      <c r="G157" s="90"/>
      <c r="H157" s="15"/>
      <c r="I157" s="90"/>
      <c r="J157" s="15"/>
      <c r="K157" s="90"/>
      <c r="L157" s="15"/>
      <c r="M157" s="90"/>
      <c r="N157" s="15"/>
      <c r="O157" s="90"/>
    </row>
    <row r="158" spans="1:25" x14ac:dyDescent="0.25">
      <c r="A158" s="15"/>
      <c r="B158" s="15"/>
      <c r="C158" s="90"/>
      <c r="D158" s="15"/>
      <c r="E158" s="90"/>
      <c r="F158" s="15"/>
      <c r="G158" s="90"/>
      <c r="H158" s="15"/>
      <c r="I158" s="90"/>
      <c r="J158" s="15"/>
      <c r="K158" s="90"/>
      <c r="L158" s="15"/>
      <c r="M158" s="90"/>
      <c r="N158" s="15"/>
      <c r="O158" s="90"/>
    </row>
    <row r="159" spans="1:25" x14ac:dyDescent="0.25">
      <c r="A159" s="15"/>
      <c r="B159" s="15"/>
      <c r="C159" s="90"/>
      <c r="D159" s="15"/>
      <c r="E159" s="90"/>
      <c r="F159" s="15"/>
      <c r="G159" s="90"/>
      <c r="H159" s="15"/>
      <c r="I159" s="90"/>
      <c r="J159" s="15"/>
      <c r="K159" s="90"/>
      <c r="L159" s="15"/>
      <c r="M159" s="90"/>
      <c r="N159" s="15"/>
      <c r="O159" s="90"/>
    </row>
    <row r="160" spans="1:25" x14ac:dyDescent="0.25">
      <c r="A160" s="15"/>
      <c r="B160" s="15"/>
      <c r="C160" s="90"/>
      <c r="D160" s="15"/>
      <c r="E160" s="90"/>
      <c r="F160" s="15"/>
      <c r="G160" s="90"/>
      <c r="H160" s="15"/>
      <c r="I160" s="90"/>
      <c r="J160" s="15"/>
      <c r="K160" s="90"/>
      <c r="L160" s="15"/>
      <c r="M160" s="90"/>
      <c r="N160" s="15"/>
      <c r="O160" s="90"/>
    </row>
    <row r="161" spans="1:15" x14ac:dyDescent="0.25">
      <c r="A161" s="15"/>
      <c r="B161" s="15"/>
      <c r="C161" s="90"/>
      <c r="D161" s="15"/>
      <c r="E161" s="90"/>
      <c r="F161" s="15"/>
      <c r="G161" s="90"/>
      <c r="H161" s="15"/>
      <c r="I161" s="90"/>
      <c r="J161" s="15"/>
      <c r="K161" s="90"/>
      <c r="L161" s="15"/>
      <c r="M161" s="90"/>
      <c r="N161" s="15"/>
      <c r="O161" s="90"/>
    </row>
    <row r="162" spans="1:15" x14ac:dyDescent="0.25">
      <c r="A162" s="15"/>
      <c r="B162" s="15"/>
      <c r="C162" s="90"/>
      <c r="D162" s="15"/>
      <c r="E162" s="90"/>
      <c r="F162" s="15"/>
      <c r="G162" s="90"/>
      <c r="H162" s="15"/>
      <c r="I162" s="90"/>
      <c r="J162" s="15"/>
      <c r="K162" s="90"/>
      <c r="L162" s="15"/>
      <c r="M162" s="90"/>
      <c r="N162" s="15"/>
      <c r="O162" s="90"/>
    </row>
    <row r="163" spans="1:15" x14ac:dyDescent="0.25">
      <c r="A163" s="15"/>
      <c r="B163" s="15"/>
      <c r="C163" s="90"/>
      <c r="D163" s="15"/>
      <c r="E163" s="90"/>
      <c r="F163" s="15"/>
      <c r="G163" s="90"/>
      <c r="H163" s="15"/>
      <c r="I163" s="90"/>
      <c r="J163" s="15"/>
      <c r="K163" s="90"/>
      <c r="L163" s="15"/>
      <c r="M163" s="90"/>
      <c r="N163" s="15"/>
      <c r="O163" s="90"/>
    </row>
    <row r="164" spans="1:15" x14ac:dyDescent="0.25">
      <c r="A164" s="15"/>
      <c r="B164" s="15"/>
      <c r="C164" s="90"/>
      <c r="D164" s="15"/>
      <c r="E164" s="90"/>
      <c r="F164" s="15"/>
      <c r="G164" s="90"/>
      <c r="H164" s="15"/>
      <c r="I164" s="90"/>
      <c r="J164" s="15"/>
      <c r="K164" s="90"/>
      <c r="L164" s="15"/>
      <c r="M164" s="90"/>
      <c r="N164" s="15"/>
      <c r="O164" s="90"/>
    </row>
    <row r="165" spans="1:15" x14ac:dyDescent="0.25">
      <c r="A165" s="15"/>
      <c r="B165" s="15"/>
      <c r="C165" s="90"/>
      <c r="D165" s="15"/>
      <c r="E165" s="90"/>
      <c r="F165" s="15"/>
      <c r="G165" s="90"/>
      <c r="H165" s="15"/>
      <c r="I165" s="90"/>
      <c r="J165" s="15"/>
      <c r="K165" s="90"/>
      <c r="L165" s="15"/>
      <c r="M165" s="90"/>
      <c r="N165" s="15"/>
      <c r="O165" s="90"/>
    </row>
    <row r="166" spans="1:15" x14ac:dyDescent="0.25">
      <c r="A166" s="15"/>
      <c r="B166" s="15"/>
      <c r="C166" s="90"/>
      <c r="D166" s="15"/>
      <c r="E166" s="90"/>
      <c r="F166" s="15"/>
      <c r="G166" s="90"/>
      <c r="H166" s="15"/>
      <c r="I166" s="90"/>
      <c r="J166" s="15"/>
      <c r="K166" s="90"/>
      <c r="L166" s="15"/>
      <c r="M166" s="90"/>
      <c r="N166" s="15"/>
      <c r="O166" s="90"/>
    </row>
    <row r="167" spans="1:15" x14ac:dyDescent="0.25">
      <c r="A167" s="15"/>
      <c r="B167" s="15"/>
      <c r="C167" s="90"/>
      <c r="D167" s="15"/>
      <c r="E167" s="90"/>
      <c r="F167" s="15"/>
      <c r="G167" s="90"/>
      <c r="H167" s="15"/>
      <c r="I167" s="90"/>
      <c r="J167" s="15"/>
      <c r="K167" s="90"/>
      <c r="L167" s="15"/>
      <c r="M167" s="90"/>
      <c r="N167" s="15"/>
      <c r="O167" s="90"/>
    </row>
    <row r="168" spans="1:15" x14ac:dyDescent="0.25">
      <c r="A168" s="15"/>
      <c r="B168" s="15"/>
      <c r="C168" s="90"/>
      <c r="D168" s="15"/>
      <c r="E168" s="90"/>
      <c r="F168" s="15"/>
      <c r="G168" s="90"/>
      <c r="H168" s="15"/>
      <c r="I168" s="90"/>
      <c r="J168" s="15"/>
      <c r="K168" s="90"/>
      <c r="L168" s="15"/>
      <c r="M168" s="90"/>
      <c r="N168" s="15"/>
      <c r="O168" s="90"/>
    </row>
    <row r="169" spans="1:15" x14ac:dyDescent="0.25">
      <c r="A169" s="15"/>
      <c r="B169" s="15"/>
      <c r="C169" s="90"/>
      <c r="D169" s="15"/>
      <c r="E169" s="90"/>
      <c r="F169" s="15"/>
      <c r="G169" s="90"/>
      <c r="H169" s="15"/>
      <c r="I169" s="90"/>
      <c r="J169" s="15"/>
      <c r="K169" s="90"/>
      <c r="L169" s="15"/>
      <c r="M169" s="90"/>
      <c r="N169" s="15"/>
      <c r="O169" s="90"/>
    </row>
    <row r="170" spans="1:15" x14ac:dyDescent="0.25">
      <c r="A170" s="15"/>
      <c r="B170" s="15"/>
      <c r="C170" s="90"/>
      <c r="D170" s="15"/>
      <c r="E170" s="90"/>
      <c r="F170" s="15"/>
      <c r="G170" s="90"/>
      <c r="H170" s="15"/>
      <c r="I170" s="90"/>
      <c r="J170" s="15"/>
      <c r="K170" s="90"/>
      <c r="L170" s="15"/>
      <c r="M170" s="90"/>
      <c r="N170" s="15"/>
      <c r="O170" s="90"/>
    </row>
    <row r="171" spans="1:15" x14ac:dyDescent="0.25">
      <c r="A171" s="15"/>
      <c r="B171" s="15"/>
      <c r="C171" s="90"/>
      <c r="D171" s="15"/>
      <c r="E171" s="90"/>
      <c r="F171" s="15"/>
      <c r="G171" s="90"/>
      <c r="H171" s="15"/>
      <c r="I171" s="90"/>
      <c r="J171" s="15"/>
      <c r="K171" s="90"/>
      <c r="L171" s="15"/>
      <c r="M171" s="90"/>
      <c r="N171" s="15"/>
      <c r="O171" s="90"/>
    </row>
    <row r="172" spans="1:15" x14ac:dyDescent="0.25">
      <c r="A172" s="15"/>
      <c r="B172" s="15"/>
      <c r="C172" s="90"/>
      <c r="D172" s="15"/>
      <c r="E172" s="90"/>
      <c r="F172" s="15"/>
      <c r="G172" s="90"/>
      <c r="H172" s="15"/>
      <c r="I172" s="90"/>
      <c r="J172" s="15"/>
      <c r="K172" s="90"/>
      <c r="L172" s="15"/>
      <c r="M172" s="90"/>
      <c r="N172" s="15"/>
      <c r="O172" s="90"/>
    </row>
    <row r="173" spans="1:15" x14ac:dyDescent="0.25">
      <c r="A173" s="15"/>
      <c r="B173" s="15"/>
      <c r="C173" s="90"/>
      <c r="D173" s="15"/>
      <c r="E173" s="90"/>
      <c r="F173" s="15"/>
      <c r="G173" s="90"/>
      <c r="H173" s="15"/>
      <c r="I173" s="90"/>
      <c r="J173" s="15"/>
      <c r="K173" s="90"/>
      <c r="L173" s="15"/>
      <c r="M173" s="90"/>
      <c r="N173" s="15"/>
      <c r="O173" s="90"/>
    </row>
    <row r="174" spans="1:15" x14ac:dyDescent="0.25">
      <c r="A174" s="15"/>
      <c r="B174" s="15"/>
      <c r="C174" s="90"/>
      <c r="D174" s="15"/>
      <c r="E174" s="90"/>
      <c r="F174" s="15"/>
      <c r="G174" s="90"/>
      <c r="H174" s="15"/>
      <c r="I174" s="90"/>
      <c r="J174" s="15"/>
      <c r="K174" s="90"/>
      <c r="L174" s="15"/>
      <c r="M174" s="90"/>
      <c r="N174" s="15"/>
      <c r="O174" s="90"/>
    </row>
    <row r="175" spans="1:15" x14ac:dyDescent="0.25">
      <c r="A175" s="15"/>
      <c r="B175" s="15"/>
      <c r="C175" s="90"/>
      <c r="D175" s="15"/>
      <c r="E175" s="90"/>
      <c r="F175" s="15"/>
      <c r="G175" s="90"/>
      <c r="H175" s="15"/>
      <c r="I175" s="90"/>
      <c r="J175" s="15"/>
      <c r="K175" s="90"/>
      <c r="L175" s="15"/>
      <c r="M175" s="90"/>
      <c r="N175" s="15"/>
      <c r="O175" s="90"/>
    </row>
    <row r="176" spans="1:15" x14ac:dyDescent="0.25">
      <c r="A176" s="15"/>
      <c r="B176" s="15"/>
      <c r="C176" s="90"/>
      <c r="D176" s="15"/>
      <c r="E176" s="90"/>
      <c r="F176" s="15"/>
      <c r="G176" s="90"/>
      <c r="H176" s="15"/>
      <c r="I176" s="90"/>
      <c r="J176" s="15"/>
      <c r="K176" s="90"/>
      <c r="L176" s="15"/>
      <c r="M176" s="90"/>
      <c r="N176" s="15"/>
      <c r="O176" s="90"/>
    </row>
    <row r="177" spans="1:15" x14ac:dyDescent="0.25">
      <c r="A177" s="15"/>
      <c r="B177" s="15"/>
      <c r="C177" s="90"/>
      <c r="D177" s="15"/>
      <c r="E177" s="90"/>
      <c r="F177" s="15"/>
      <c r="G177" s="90"/>
      <c r="H177" s="15"/>
      <c r="I177" s="90"/>
      <c r="J177" s="15"/>
      <c r="K177" s="90"/>
      <c r="L177" s="15"/>
      <c r="M177" s="90"/>
      <c r="N177" s="15"/>
      <c r="O177" s="90"/>
    </row>
    <row r="178" spans="1:15" x14ac:dyDescent="0.25">
      <c r="A178" s="15"/>
      <c r="B178" s="15"/>
      <c r="C178" s="90"/>
      <c r="D178" s="15"/>
      <c r="E178" s="90"/>
      <c r="F178" s="15"/>
      <c r="G178" s="90"/>
      <c r="H178" s="15"/>
      <c r="I178" s="90"/>
      <c r="J178" s="15"/>
      <c r="K178" s="90"/>
      <c r="L178" s="15"/>
      <c r="M178" s="90"/>
      <c r="N178" s="15"/>
      <c r="O178" s="90"/>
    </row>
    <row r="179" spans="1:15" x14ac:dyDescent="0.25">
      <c r="A179" s="15"/>
      <c r="B179" s="15"/>
      <c r="C179" s="90"/>
      <c r="D179" s="15"/>
      <c r="E179" s="90"/>
      <c r="F179" s="15"/>
      <c r="G179" s="90"/>
      <c r="H179" s="15"/>
      <c r="I179" s="90"/>
      <c r="J179" s="15"/>
      <c r="K179" s="90"/>
      <c r="L179" s="15"/>
      <c r="M179" s="90"/>
      <c r="N179" s="15"/>
      <c r="O179" s="90"/>
    </row>
    <row r="180" spans="1:15" x14ac:dyDescent="0.25">
      <c r="A180" s="15"/>
      <c r="B180" s="15"/>
      <c r="C180" s="90"/>
      <c r="D180" s="15"/>
      <c r="E180" s="90"/>
      <c r="F180" s="15"/>
      <c r="G180" s="90"/>
      <c r="H180" s="15"/>
      <c r="I180" s="90"/>
      <c r="J180" s="15"/>
      <c r="K180" s="90"/>
      <c r="L180" s="15"/>
      <c r="M180" s="90"/>
      <c r="N180" s="15"/>
      <c r="O180" s="90"/>
    </row>
    <row r="181" spans="1:15" x14ac:dyDescent="0.25">
      <c r="A181" s="15"/>
      <c r="B181" s="15"/>
      <c r="C181" s="90"/>
      <c r="D181" s="15"/>
      <c r="E181" s="90"/>
      <c r="F181" s="15"/>
      <c r="G181" s="90"/>
      <c r="H181" s="15"/>
      <c r="I181" s="90"/>
      <c r="J181" s="15"/>
      <c r="K181" s="90"/>
      <c r="L181" s="15"/>
      <c r="M181" s="90"/>
      <c r="N181" s="15"/>
      <c r="O181" s="90"/>
    </row>
    <row r="182" spans="1:15" x14ac:dyDescent="0.25">
      <c r="A182" s="15"/>
      <c r="B182" s="15"/>
      <c r="C182" s="90"/>
      <c r="D182" s="15"/>
      <c r="E182" s="90"/>
      <c r="F182" s="15"/>
      <c r="G182" s="90"/>
      <c r="H182" s="15"/>
      <c r="I182" s="90"/>
      <c r="J182" s="15"/>
      <c r="K182" s="90"/>
      <c r="L182" s="15"/>
      <c r="M182" s="90"/>
      <c r="N182" s="15"/>
      <c r="O182" s="90"/>
    </row>
    <row r="183" spans="1:15" x14ac:dyDescent="0.25">
      <c r="A183" s="15"/>
      <c r="B183" s="15"/>
      <c r="C183" s="90"/>
      <c r="D183" s="15"/>
      <c r="E183" s="90"/>
      <c r="F183" s="15"/>
      <c r="G183" s="90"/>
      <c r="H183" s="15"/>
      <c r="I183" s="90"/>
      <c r="J183" s="15"/>
      <c r="K183" s="90"/>
      <c r="L183" s="15"/>
      <c r="M183" s="90"/>
      <c r="N183" s="15"/>
      <c r="O183" s="90"/>
    </row>
    <row r="184" spans="1:15" x14ac:dyDescent="0.25">
      <c r="A184" s="15"/>
      <c r="B184" s="15"/>
      <c r="C184" s="90"/>
      <c r="D184" s="15"/>
      <c r="E184" s="90"/>
      <c r="F184" s="15"/>
      <c r="G184" s="90"/>
      <c r="H184" s="15"/>
      <c r="I184" s="90"/>
      <c r="J184" s="15"/>
      <c r="K184" s="90"/>
      <c r="L184" s="15"/>
      <c r="M184" s="90"/>
      <c r="N184" s="15"/>
      <c r="O184" s="90"/>
    </row>
    <row r="185" spans="1:15" x14ac:dyDescent="0.25">
      <c r="A185" s="15"/>
      <c r="B185" s="15"/>
      <c r="C185" s="90"/>
      <c r="D185" s="15"/>
      <c r="E185" s="90"/>
      <c r="F185" s="15"/>
      <c r="G185" s="90"/>
      <c r="H185" s="15"/>
      <c r="I185" s="90"/>
      <c r="J185" s="15"/>
      <c r="K185" s="90"/>
      <c r="L185" s="15"/>
      <c r="M185" s="90"/>
      <c r="N185" s="15"/>
      <c r="O185" s="90"/>
    </row>
    <row r="186" spans="1:15" x14ac:dyDescent="0.25">
      <c r="A186" s="15"/>
      <c r="B186" s="15"/>
      <c r="C186" s="90"/>
      <c r="D186" s="15"/>
      <c r="E186" s="90"/>
      <c r="F186" s="15"/>
      <c r="G186" s="90"/>
      <c r="H186" s="15"/>
      <c r="I186" s="90"/>
      <c r="J186" s="15"/>
      <c r="K186" s="90"/>
      <c r="L186" s="15"/>
      <c r="M186" s="90"/>
      <c r="N186" s="15"/>
      <c r="O186" s="90"/>
    </row>
    <row r="187" spans="1:15" x14ac:dyDescent="0.25">
      <c r="A187" s="15"/>
      <c r="B187" s="15"/>
      <c r="C187" s="90"/>
      <c r="D187" s="15"/>
      <c r="E187" s="90"/>
      <c r="F187" s="15"/>
      <c r="G187" s="90"/>
      <c r="H187" s="15"/>
      <c r="I187" s="90"/>
      <c r="J187" s="15"/>
      <c r="K187" s="90"/>
      <c r="L187" s="15"/>
      <c r="M187" s="90"/>
      <c r="N187" s="15"/>
      <c r="O187" s="90"/>
    </row>
    <row r="188" spans="1:15" x14ac:dyDescent="0.25">
      <c r="A188" s="15"/>
      <c r="B188" s="15"/>
      <c r="C188" s="90"/>
      <c r="D188" s="15"/>
      <c r="E188" s="90"/>
      <c r="F188" s="15"/>
      <c r="G188" s="90"/>
      <c r="H188" s="15"/>
      <c r="I188" s="90"/>
      <c r="J188" s="15"/>
      <c r="K188" s="90"/>
      <c r="L188" s="15"/>
      <c r="M188" s="90"/>
      <c r="N188" s="15"/>
      <c r="O188" s="90"/>
    </row>
    <row r="189" spans="1:15" x14ac:dyDescent="0.25">
      <c r="A189" s="15"/>
      <c r="B189" s="15"/>
      <c r="C189" s="90"/>
      <c r="D189" s="15"/>
      <c r="E189" s="90"/>
      <c r="F189" s="15"/>
      <c r="G189" s="90"/>
      <c r="H189" s="15"/>
      <c r="I189" s="90"/>
      <c r="J189" s="15"/>
      <c r="K189" s="90"/>
      <c r="L189" s="15"/>
      <c r="M189" s="90"/>
      <c r="N189" s="15"/>
      <c r="O189" s="90"/>
    </row>
    <row r="190" spans="1:15" x14ac:dyDescent="0.25">
      <c r="A190" s="15"/>
      <c r="B190" s="15"/>
      <c r="C190" s="90"/>
      <c r="D190" s="15"/>
      <c r="E190" s="90"/>
      <c r="F190" s="15"/>
      <c r="G190" s="90"/>
      <c r="H190" s="15"/>
      <c r="I190" s="90"/>
      <c r="J190" s="15"/>
      <c r="K190" s="90"/>
      <c r="L190" s="15"/>
      <c r="M190" s="90"/>
      <c r="N190" s="15"/>
      <c r="O190" s="90"/>
    </row>
    <row r="191" spans="1:15" x14ac:dyDescent="0.25">
      <c r="A191" s="15"/>
      <c r="B191" s="15"/>
      <c r="C191" s="90"/>
      <c r="D191" s="15"/>
      <c r="E191" s="90"/>
      <c r="F191" s="15"/>
      <c r="G191" s="90"/>
      <c r="H191" s="15"/>
      <c r="I191" s="90"/>
      <c r="J191" s="15"/>
      <c r="K191" s="90"/>
      <c r="L191" s="15"/>
      <c r="M191" s="90"/>
      <c r="N191" s="15"/>
      <c r="O191" s="90"/>
    </row>
    <row r="192" spans="1:15" x14ac:dyDescent="0.25">
      <c r="A192" s="15"/>
      <c r="B192" s="15"/>
      <c r="C192" s="90"/>
      <c r="D192" s="15"/>
      <c r="E192" s="90"/>
      <c r="F192" s="15"/>
      <c r="G192" s="90"/>
      <c r="H192" s="15"/>
      <c r="I192" s="90"/>
      <c r="J192" s="15"/>
      <c r="K192" s="90"/>
      <c r="L192" s="15"/>
      <c r="M192" s="90"/>
      <c r="N192" s="15"/>
      <c r="O192" s="90"/>
    </row>
    <row r="193" spans="1:15" x14ac:dyDescent="0.25">
      <c r="A193" s="15"/>
      <c r="B193" s="15"/>
      <c r="C193" s="90"/>
      <c r="D193" s="15"/>
      <c r="E193" s="90"/>
      <c r="F193" s="15"/>
      <c r="G193" s="90"/>
      <c r="H193" s="15"/>
      <c r="I193" s="90"/>
      <c r="J193" s="15"/>
      <c r="K193" s="90"/>
      <c r="L193" s="15"/>
      <c r="M193" s="90"/>
      <c r="N193" s="15"/>
      <c r="O193" s="90"/>
    </row>
    <row r="194" spans="1:15" x14ac:dyDescent="0.25">
      <c r="A194" s="15"/>
      <c r="B194" s="15"/>
      <c r="C194" s="90"/>
      <c r="D194" s="15"/>
      <c r="E194" s="90"/>
      <c r="F194" s="15"/>
      <c r="G194" s="90"/>
      <c r="H194" s="15"/>
      <c r="I194" s="90"/>
      <c r="J194" s="15"/>
      <c r="K194" s="90"/>
      <c r="L194" s="15"/>
      <c r="M194" s="90"/>
      <c r="N194" s="15"/>
      <c r="O194" s="90"/>
    </row>
    <row r="195" spans="1:15" x14ac:dyDescent="0.25">
      <c r="A195" s="15"/>
      <c r="B195" s="15"/>
      <c r="C195" s="90"/>
      <c r="D195" s="15"/>
      <c r="E195" s="90"/>
      <c r="F195" s="15"/>
      <c r="G195" s="90"/>
      <c r="H195" s="15"/>
      <c r="I195" s="90"/>
      <c r="J195" s="15"/>
      <c r="K195" s="90"/>
      <c r="L195" s="15"/>
      <c r="M195" s="90"/>
      <c r="N195" s="15"/>
      <c r="O195" s="90"/>
    </row>
    <row r="196" spans="1:15" x14ac:dyDescent="0.25">
      <c r="A196" s="15"/>
      <c r="B196" s="15"/>
      <c r="C196" s="90"/>
      <c r="D196" s="15"/>
      <c r="E196" s="90"/>
      <c r="F196" s="15"/>
      <c r="G196" s="90"/>
      <c r="H196" s="15"/>
      <c r="I196" s="90"/>
      <c r="J196" s="15"/>
      <c r="K196" s="90"/>
      <c r="L196" s="15"/>
      <c r="M196" s="90"/>
      <c r="N196" s="15"/>
      <c r="O196" s="90"/>
    </row>
    <row r="197" spans="1:15" x14ac:dyDescent="0.25">
      <c r="A197" s="15"/>
      <c r="B197" s="15"/>
      <c r="C197" s="90"/>
      <c r="D197" s="15"/>
      <c r="E197" s="90"/>
      <c r="F197" s="15"/>
      <c r="G197" s="90"/>
      <c r="H197" s="15"/>
      <c r="I197" s="90"/>
      <c r="J197" s="15"/>
      <c r="K197" s="90"/>
      <c r="L197" s="15"/>
      <c r="M197" s="90"/>
      <c r="N197" s="15"/>
      <c r="O197" s="90"/>
    </row>
    <row r="198" spans="1:15" x14ac:dyDescent="0.25">
      <c r="A198" s="15"/>
      <c r="B198" s="15"/>
      <c r="C198" s="90"/>
      <c r="D198" s="15"/>
      <c r="E198" s="90"/>
      <c r="F198" s="15"/>
      <c r="G198" s="90"/>
      <c r="H198" s="15"/>
      <c r="I198" s="90"/>
      <c r="J198" s="15"/>
      <c r="K198" s="90"/>
      <c r="L198" s="15"/>
      <c r="M198" s="90"/>
      <c r="N198" s="15"/>
      <c r="O198" s="90"/>
    </row>
    <row r="199" spans="1:15" x14ac:dyDescent="0.25">
      <c r="A199" s="15"/>
      <c r="B199" s="15"/>
      <c r="C199" s="90"/>
      <c r="D199" s="15"/>
      <c r="E199" s="90"/>
      <c r="F199" s="15"/>
      <c r="G199" s="90"/>
      <c r="H199" s="15"/>
      <c r="I199" s="90"/>
      <c r="J199" s="15"/>
      <c r="K199" s="90"/>
      <c r="L199" s="15"/>
      <c r="M199" s="90"/>
      <c r="N199" s="15"/>
      <c r="O199" s="90"/>
    </row>
    <row r="200" spans="1:15" x14ac:dyDescent="0.25">
      <c r="A200" s="15"/>
      <c r="B200" s="15"/>
      <c r="C200" s="90"/>
      <c r="D200" s="15"/>
      <c r="E200" s="90"/>
      <c r="F200" s="15"/>
      <c r="G200" s="90"/>
      <c r="H200" s="15"/>
      <c r="I200" s="90"/>
      <c r="J200" s="15"/>
      <c r="K200" s="90"/>
      <c r="L200" s="15"/>
      <c r="M200" s="90"/>
      <c r="N200" s="15"/>
      <c r="O200" s="90"/>
    </row>
    <row r="201" spans="1:15" x14ac:dyDescent="0.25">
      <c r="A201" s="15"/>
      <c r="B201" s="15"/>
      <c r="C201" s="90"/>
      <c r="D201" s="15"/>
      <c r="E201" s="90"/>
      <c r="F201" s="15"/>
      <c r="G201" s="90"/>
      <c r="H201" s="15"/>
      <c r="I201" s="90"/>
      <c r="J201" s="15"/>
      <c r="K201" s="90"/>
      <c r="L201" s="15"/>
      <c r="M201" s="90"/>
      <c r="N201" s="15"/>
      <c r="O201" s="90"/>
    </row>
    <row r="202" spans="1:15" x14ac:dyDescent="0.25">
      <c r="A202" s="15"/>
      <c r="B202" s="15"/>
      <c r="C202" s="90"/>
      <c r="D202" s="15"/>
      <c r="E202" s="90"/>
      <c r="F202" s="15"/>
      <c r="G202" s="90"/>
      <c r="H202" s="15"/>
      <c r="I202" s="90"/>
      <c r="J202" s="15"/>
      <c r="K202" s="90"/>
      <c r="L202" s="15"/>
      <c r="M202" s="90"/>
      <c r="N202" s="15"/>
      <c r="O202" s="90"/>
    </row>
    <row r="203" spans="1:15" x14ac:dyDescent="0.25">
      <c r="A203" s="15"/>
      <c r="B203" s="15"/>
      <c r="C203" s="90"/>
      <c r="D203" s="15"/>
      <c r="E203" s="90"/>
      <c r="F203" s="15"/>
      <c r="G203" s="90"/>
      <c r="H203" s="15"/>
      <c r="I203" s="90"/>
      <c r="J203" s="15"/>
      <c r="K203" s="90"/>
      <c r="L203" s="15"/>
      <c r="M203" s="90"/>
      <c r="N203" s="15"/>
      <c r="O203" s="90"/>
    </row>
    <row r="204" spans="1:15" x14ac:dyDescent="0.25">
      <c r="A204" s="15"/>
      <c r="B204" s="15"/>
      <c r="C204" s="90"/>
      <c r="D204" s="15"/>
      <c r="E204" s="90"/>
      <c r="F204" s="15"/>
      <c r="G204" s="90"/>
      <c r="H204" s="15"/>
      <c r="I204" s="90"/>
      <c r="J204" s="15"/>
      <c r="K204" s="90"/>
      <c r="L204" s="15"/>
      <c r="M204" s="90"/>
      <c r="N204" s="15"/>
      <c r="O204" s="90"/>
    </row>
    <row r="205" spans="1:15" x14ac:dyDescent="0.25">
      <c r="A205" s="15"/>
      <c r="B205" s="15"/>
      <c r="C205" s="90"/>
      <c r="D205" s="15"/>
      <c r="E205" s="90"/>
      <c r="F205" s="15"/>
      <c r="G205" s="90"/>
      <c r="H205" s="15"/>
      <c r="I205" s="90"/>
      <c r="J205" s="15"/>
      <c r="K205" s="90"/>
      <c r="L205" s="15"/>
      <c r="M205" s="90"/>
      <c r="N205" s="15"/>
      <c r="O205" s="90"/>
    </row>
    <row r="206" spans="1:15" x14ac:dyDescent="0.25">
      <c r="A206" s="15"/>
      <c r="B206" s="15"/>
      <c r="C206" s="90"/>
      <c r="D206" s="15"/>
      <c r="E206" s="90"/>
      <c r="F206" s="15"/>
      <c r="G206" s="90"/>
      <c r="H206" s="15"/>
      <c r="I206" s="90"/>
      <c r="J206" s="15"/>
      <c r="K206" s="90"/>
      <c r="L206" s="15"/>
      <c r="M206" s="90"/>
      <c r="N206" s="15"/>
      <c r="O206" s="90"/>
    </row>
    <row r="207" spans="1:15" x14ac:dyDescent="0.25">
      <c r="A207" s="15"/>
      <c r="B207" s="15"/>
      <c r="C207" s="90"/>
      <c r="D207" s="15"/>
      <c r="E207" s="90"/>
      <c r="F207" s="15"/>
      <c r="G207" s="90"/>
      <c r="H207" s="15"/>
      <c r="I207" s="90"/>
      <c r="J207" s="15"/>
      <c r="K207" s="90"/>
      <c r="L207" s="15"/>
      <c r="M207" s="90"/>
      <c r="N207" s="15"/>
      <c r="O207" s="90"/>
    </row>
    <row r="208" spans="1:15" x14ac:dyDescent="0.25">
      <c r="A208" s="15"/>
      <c r="B208" s="15"/>
      <c r="C208" s="90"/>
      <c r="D208" s="15"/>
      <c r="E208" s="90"/>
      <c r="F208" s="15"/>
      <c r="G208" s="90"/>
      <c r="H208" s="15"/>
      <c r="I208" s="90"/>
      <c r="J208" s="15"/>
      <c r="K208" s="90"/>
      <c r="L208" s="15"/>
      <c r="M208" s="90"/>
      <c r="N208" s="15"/>
      <c r="O208" s="90"/>
    </row>
    <row r="209" spans="1:15" x14ac:dyDescent="0.25">
      <c r="A209" s="15"/>
      <c r="B209" s="15"/>
      <c r="C209" s="90"/>
      <c r="D209" s="15"/>
      <c r="E209" s="90"/>
      <c r="F209" s="15"/>
      <c r="G209" s="90"/>
      <c r="H209" s="15"/>
      <c r="I209" s="90"/>
      <c r="J209" s="15"/>
      <c r="K209" s="90"/>
      <c r="L209" s="15"/>
      <c r="M209" s="90"/>
      <c r="N209" s="15"/>
      <c r="O209" s="90"/>
    </row>
    <row r="210" spans="1:15" x14ac:dyDescent="0.25">
      <c r="A210" s="15"/>
      <c r="B210" s="15"/>
      <c r="C210" s="90"/>
      <c r="D210" s="15"/>
      <c r="E210" s="90"/>
      <c r="F210" s="15"/>
      <c r="G210" s="90"/>
      <c r="H210" s="15"/>
      <c r="I210" s="90"/>
      <c r="J210" s="15"/>
      <c r="K210" s="90"/>
      <c r="L210" s="15"/>
      <c r="M210" s="90"/>
      <c r="N210" s="15"/>
      <c r="O210" s="90"/>
    </row>
    <row r="211" spans="1:15" x14ac:dyDescent="0.25">
      <c r="A211" s="15"/>
      <c r="B211" s="15"/>
      <c r="C211" s="90"/>
      <c r="D211" s="15"/>
      <c r="E211" s="90"/>
      <c r="F211" s="15"/>
      <c r="G211" s="90"/>
      <c r="H211" s="15"/>
      <c r="I211" s="90"/>
      <c r="J211" s="15"/>
      <c r="K211" s="90"/>
      <c r="L211" s="15"/>
      <c r="M211" s="90"/>
      <c r="N211" s="15"/>
      <c r="O211" s="90"/>
    </row>
    <row r="212" spans="1:15" x14ac:dyDescent="0.25">
      <c r="A212" s="15"/>
      <c r="B212" s="15"/>
      <c r="C212" s="90"/>
      <c r="D212" s="15"/>
      <c r="E212" s="90"/>
      <c r="F212" s="15"/>
      <c r="G212" s="90"/>
      <c r="H212" s="15"/>
      <c r="I212" s="90"/>
      <c r="J212" s="15"/>
      <c r="K212" s="90"/>
      <c r="L212" s="15"/>
      <c r="M212" s="90"/>
      <c r="N212" s="15"/>
      <c r="O212" s="90"/>
    </row>
    <row r="213" spans="1:15" x14ac:dyDescent="0.25">
      <c r="A213" s="15"/>
      <c r="B213" s="15"/>
      <c r="C213" s="90"/>
      <c r="D213" s="15"/>
      <c r="E213" s="90"/>
      <c r="F213" s="15"/>
      <c r="G213" s="90"/>
      <c r="H213" s="15"/>
      <c r="I213" s="90"/>
      <c r="J213" s="15"/>
      <c r="K213" s="90"/>
      <c r="L213" s="15"/>
      <c r="M213" s="90"/>
      <c r="N213" s="15"/>
      <c r="O213" s="90"/>
    </row>
    <row r="214" spans="1:15" x14ac:dyDescent="0.25">
      <c r="A214" s="15"/>
      <c r="B214" s="15"/>
      <c r="C214" s="90"/>
      <c r="D214" s="15"/>
      <c r="E214" s="90"/>
      <c r="F214" s="15"/>
      <c r="G214" s="90"/>
      <c r="H214" s="15"/>
      <c r="I214" s="90"/>
      <c r="J214" s="15"/>
      <c r="K214" s="90"/>
      <c r="L214" s="15"/>
      <c r="M214" s="90"/>
      <c r="N214" s="15"/>
      <c r="O214" s="90"/>
    </row>
    <row r="215" spans="1:15" x14ac:dyDescent="0.25">
      <c r="A215" s="15"/>
      <c r="B215" s="15"/>
      <c r="C215" s="90"/>
      <c r="D215" s="15"/>
      <c r="E215" s="90"/>
      <c r="F215" s="15"/>
      <c r="G215" s="90"/>
      <c r="H215" s="15"/>
      <c r="I215" s="90"/>
      <c r="J215" s="15"/>
      <c r="K215" s="90"/>
      <c r="L215" s="15"/>
      <c r="M215" s="90"/>
      <c r="N215" s="15"/>
      <c r="O215" s="90"/>
    </row>
    <row r="216" spans="1:15" x14ac:dyDescent="0.25">
      <c r="A216" s="15"/>
      <c r="B216" s="15"/>
      <c r="C216" s="90"/>
      <c r="D216" s="15"/>
      <c r="E216" s="90"/>
      <c r="F216" s="15"/>
      <c r="G216" s="90"/>
      <c r="H216" s="15"/>
      <c r="I216" s="90"/>
      <c r="J216" s="15"/>
      <c r="K216" s="90"/>
      <c r="L216" s="15"/>
      <c r="M216" s="90"/>
      <c r="N216" s="15"/>
      <c r="O216" s="90"/>
    </row>
    <row r="217" spans="1:15" x14ac:dyDescent="0.25">
      <c r="A217" s="15"/>
      <c r="B217" s="15"/>
      <c r="C217" s="90"/>
      <c r="D217" s="15"/>
      <c r="E217" s="90"/>
      <c r="F217" s="15"/>
      <c r="G217" s="90"/>
      <c r="H217" s="15"/>
      <c r="I217" s="90"/>
      <c r="J217" s="15"/>
      <c r="K217" s="90"/>
      <c r="L217" s="15"/>
      <c r="M217" s="90"/>
      <c r="N217" s="15"/>
      <c r="O217" s="90"/>
    </row>
    <row r="218" spans="1:15" x14ac:dyDescent="0.25">
      <c r="A218" s="15"/>
      <c r="B218" s="15"/>
      <c r="C218" s="90"/>
      <c r="D218" s="15"/>
      <c r="E218" s="90"/>
      <c r="F218" s="15"/>
      <c r="G218" s="90"/>
      <c r="H218" s="15"/>
      <c r="I218" s="90"/>
      <c r="J218" s="15"/>
      <c r="K218" s="90"/>
      <c r="L218" s="15"/>
      <c r="M218" s="90"/>
      <c r="N218" s="15"/>
      <c r="O218" s="90"/>
    </row>
    <row r="219" spans="1:15" x14ac:dyDescent="0.25">
      <c r="A219" s="15"/>
      <c r="B219" s="15"/>
      <c r="C219" s="90"/>
      <c r="D219" s="15"/>
      <c r="E219" s="90"/>
      <c r="F219" s="15"/>
      <c r="G219" s="90"/>
      <c r="H219" s="15"/>
      <c r="I219" s="90"/>
      <c r="J219" s="15"/>
      <c r="K219" s="90"/>
      <c r="L219" s="15"/>
      <c r="M219" s="90"/>
      <c r="N219" s="15"/>
      <c r="O219" s="90"/>
    </row>
    <row r="220" spans="1:15" x14ac:dyDescent="0.25">
      <c r="A220" s="15"/>
      <c r="B220" s="15"/>
      <c r="C220" s="90"/>
      <c r="D220" s="15"/>
      <c r="E220" s="90"/>
      <c r="F220" s="15"/>
      <c r="G220" s="90"/>
      <c r="H220" s="15"/>
      <c r="I220" s="90"/>
      <c r="J220" s="15"/>
      <c r="K220" s="90"/>
      <c r="L220" s="15"/>
      <c r="M220" s="90"/>
      <c r="N220" s="15"/>
      <c r="O220" s="90"/>
    </row>
    <row r="221" spans="1:15" x14ac:dyDescent="0.25">
      <c r="A221" s="15"/>
      <c r="B221" s="15"/>
      <c r="C221" s="90"/>
      <c r="D221" s="15"/>
      <c r="E221" s="90"/>
      <c r="F221" s="15"/>
      <c r="G221" s="90"/>
      <c r="H221" s="15"/>
      <c r="I221" s="90"/>
      <c r="J221" s="15"/>
      <c r="K221" s="90"/>
      <c r="L221" s="15"/>
      <c r="M221" s="90"/>
      <c r="N221" s="15"/>
      <c r="O221" s="90"/>
    </row>
    <row r="222" spans="1:15" x14ac:dyDescent="0.25">
      <c r="A222" s="15"/>
      <c r="B222" s="15"/>
      <c r="C222" s="90"/>
      <c r="D222" s="15"/>
      <c r="E222" s="90"/>
      <c r="F222" s="15"/>
      <c r="G222" s="90"/>
      <c r="H222" s="15"/>
      <c r="I222" s="90"/>
      <c r="J222" s="15"/>
      <c r="K222" s="90"/>
      <c r="L222" s="15"/>
      <c r="M222" s="90"/>
      <c r="N222" s="15"/>
      <c r="O222" s="90"/>
    </row>
    <row r="223" spans="1:15" x14ac:dyDescent="0.25">
      <c r="A223" s="15"/>
      <c r="B223" s="15"/>
      <c r="C223" s="90"/>
      <c r="D223" s="15"/>
      <c r="E223" s="90"/>
      <c r="F223" s="15"/>
      <c r="G223" s="90"/>
      <c r="H223" s="15"/>
      <c r="I223" s="90"/>
      <c r="J223" s="15"/>
      <c r="K223" s="90"/>
      <c r="L223" s="15"/>
      <c r="M223" s="90"/>
      <c r="N223" s="15"/>
      <c r="O223" s="90"/>
    </row>
    <row r="224" spans="1:15" x14ac:dyDescent="0.25">
      <c r="A224" s="15"/>
      <c r="B224" s="15"/>
      <c r="C224" s="90"/>
      <c r="D224" s="15"/>
      <c r="E224" s="90"/>
      <c r="F224" s="15"/>
      <c r="G224" s="90"/>
      <c r="H224" s="15"/>
      <c r="I224" s="90"/>
      <c r="J224" s="15"/>
      <c r="K224" s="90"/>
      <c r="L224" s="15"/>
      <c r="M224" s="90"/>
      <c r="N224" s="15"/>
      <c r="O224" s="90"/>
    </row>
    <row r="225" spans="1:15" x14ac:dyDescent="0.25">
      <c r="A225" s="15"/>
      <c r="B225" s="15"/>
      <c r="C225" s="90"/>
      <c r="D225" s="15"/>
      <c r="E225" s="90"/>
      <c r="F225" s="15"/>
      <c r="G225" s="90"/>
      <c r="H225" s="15"/>
      <c r="I225" s="90"/>
      <c r="J225" s="15"/>
      <c r="K225" s="90"/>
      <c r="L225" s="15"/>
      <c r="M225" s="90"/>
      <c r="N225" s="15"/>
      <c r="O225" s="90"/>
    </row>
    <row r="226" spans="1:15" x14ac:dyDescent="0.25">
      <c r="A226" s="15"/>
      <c r="B226" s="15"/>
      <c r="C226" s="90"/>
      <c r="D226" s="15"/>
      <c r="E226" s="90"/>
      <c r="F226" s="15"/>
      <c r="G226" s="90"/>
      <c r="H226" s="15"/>
      <c r="I226" s="90"/>
      <c r="J226" s="15"/>
      <c r="K226" s="90"/>
      <c r="L226" s="15"/>
      <c r="M226" s="90"/>
      <c r="N226" s="15"/>
      <c r="O226" s="90"/>
    </row>
    <row r="227" spans="1:15" x14ac:dyDescent="0.25">
      <c r="A227" s="15"/>
      <c r="B227" s="15"/>
      <c r="C227" s="90"/>
      <c r="D227" s="15"/>
      <c r="E227" s="90"/>
      <c r="F227" s="15"/>
      <c r="G227" s="90"/>
      <c r="H227" s="15"/>
      <c r="I227" s="90"/>
      <c r="J227" s="15"/>
      <c r="K227" s="90"/>
      <c r="L227" s="15"/>
      <c r="M227" s="90"/>
      <c r="N227" s="15"/>
      <c r="O227" s="90"/>
    </row>
    <row r="228" spans="1:15" x14ac:dyDescent="0.25">
      <c r="A228" s="15"/>
      <c r="B228" s="15"/>
      <c r="C228" s="90"/>
      <c r="D228" s="15"/>
      <c r="E228" s="90"/>
      <c r="F228" s="15"/>
      <c r="G228" s="90"/>
      <c r="H228" s="15"/>
      <c r="I228" s="90"/>
      <c r="J228" s="15"/>
      <c r="K228" s="90"/>
      <c r="L228" s="15"/>
      <c r="M228" s="90"/>
      <c r="N228" s="15"/>
      <c r="O228" s="90"/>
    </row>
    <row r="229" spans="1:15" x14ac:dyDescent="0.25">
      <c r="A229" s="15"/>
      <c r="B229" s="15"/>
      <c r="C229" s="90"/>
      <c r="D229" s="15"/>
      <c r="E229" s="90"/>
      <c r="F229" s="15"/>
      <c r="G229" s="90"/>
      <c r="H229" s="15"/>
      <c r="I229" s="90"/>
      <c r="J229" s="15"/>
      <c r="K229" s="90"/>
      <c r="L229" s="15"/>
      <c r="M229" s="90"/>
      <c r="N229" s="15"/>
      <c r="O229" s="90"/>
    </row>
    <row r="230" spans="1:15" x14ac:dyDescent="0.25">
      <c r="A230" s="15"/>
      <c r="B230" s="15"/>
      <c r="C230" s="90"/>
      <c r="D230" s="15"/>
      <c r="E230" s="90"/>
      <c r="F230" s="15"/>
      <c r="G230" s="90"/>
      <c r="H230" s="15"/>
      <c r="I230" s="90"/>
      <c r="J230" s="15"/>
      <c r="K230" s="90"/>
      <c r="L230" s="15"/>
      <c r="M230" s="90"/>
      <c r="N230" s="15"/>
      <c r="O230" s="90"/>
    </row>
    <row r="231" spans="1:15" x14ac:dyDescent="0.25">
      <c r="A231" s="15"/>
      <c r="B231" s="15"/>
      <c r="C231" s="90"/>
      <c r="D231" s="15"/>
      <c r="E231" s="90"/>
      <c r="F231" s="15"/>
      <c r="G231" s="90"/>
      <c r="H231" s="15"/>
      <c r="I231" s="90"/>
      <c r="J231" s="15"/>
      <c r="K231" s="90"/>
      <c r="L231" s="15"/>
      <c r="M231" s="90"/>
      <c r="N231" s="15"/>
      <c r="O231" s="90"/>
    </row>
    <row r="232" spans="1:15" x14ac:dyDescent="0.25">
      <c r="A232" s="15"/>
      <c r="B232" s="15"/>
      <c r="C232" s="90"/>
      <c r="D232" s="15"/>
      <c r="E232" s="90"/>
      <c r="F232" s="15"/>
      <c r="G232" s="90"/>
      <c r="H232" s="15"/>
      <c r="I232" s="90"/>
      <c r="J232" s="15"/>
      <c r="K232" s="90"/>
      <c r="L232" s="15"/>
      <c r="M232" s="90"/>
      <c r="N232" s="15"/>
      <c r="O232" s="90"/>
    </row>
    <row r="233" spans="1:15" x14ac:dyDescent="0.25">
      <c r="A233" s="15"/>
      <c r="B233" s="15"/>
      <c r="C233" s="90"/>
      <c r="D233" s="15"/>
      <c r="E233" s="90"/>
      <c r="F233" s="15"/>
      <c r="G233" s="90"/>
      <c r="H233" s="15"/>
      <c r="I233" s="90"/>
      <c r="J233" s="15"/>
      <c r="K233" s="90"/>
      <c r="L233" s="15"/>
      <c r="M233" s="90"/>
      <c r="N233" s="15"/>
      <c r="O233" s="90"/>
    </row>
    <row r="234" spans="1:15" x14ac:dyDescent="0.25">
      <c r="A234" s="15"/>
      <c r="B234" s="15"/>
      <c r="C234" s="90"/>
      <c r="D234" s="15"/>
      <c r="E234" s="90"/>
      <c r="F234" s="15"/>
      <c r="G234" s="90"/>
      <c r="H234" s="15"/>
      <c r="I234" s="90"/>
      <c r="J234" s="15"/>
      <c r="K234" s="90"/>
      <c r="L234" s="15"/>
      <c r="M234" s="90"/>
      <c r="N234" s="15"/>
      <c r="O234" s="90"/>
    </row>
    <row r="235" spans="1:15" x14ac:dyDescent="0.25">
      <c r="A235" s="15"/>
      <c r="B235" s="15"/>
      <c r="C235" s="90"/>
      <c r="D235" s="15"/>
      <c r="E235" s="90"/>
      <c r="F235" s="15"/>
      <c r="G235" s="90"/>
      <c r="H235" s="15"/>
      <c r="I235" s="90"/>
      <c r="J235" s="15"/>
      <c r="K235" s="90"/>
      <c r="L235" s="15"/>
      <c r="M235" s="90"/>
      <c r="N235" s="15"/>
      <c r="O235" s="90"/>
    </row>
    <row r="236" spans="1:15" x14ac:dyDescent="0.25">
      <c r="A236" s="15"/>
      <c r="B236" s="15"/>
      <c r="C236" s="90"/>
      <c r="D236" s="15"/>
      <c r="E236" s="90"/>
      <c r="F236" s="15"/>
      <c r="G236" s="90"/>
      <c r="H236" s="15"/>
      <c r="I236" s="90"/>
      <c r="J236" s="15"/>
      <c r="K236" s="90"/>
      <c r="L236" s="15"/>
      <c r="M236" s="90"/>
      <c r="N236" s="15"/>
      <c r="O236" s="90"/>
    </row>
    <row r="237" spans="1:15" x14ac:dyDescent="0.25">
      <c r="A237" s="15"/>
      <c r="B237" s="15"/>
      <c r="C237" s="90"/>
      <c r="D237" s="15"/>
      <c r="E237" s="90"/>
      <c r="F237" s="15"/>
      <c r="G237" s="90"/>
      <c r="H237" s="15"/>
      <c r="I237" s="90"/>
      <c r="J237" s="15"/>
      <c r="K237" s="90"/>
      <c r="L237" s="15"/>
      <c r="M237" s="90"/>
      <c r="N237" s="15"/>
      <c r="O237" s="90"/>
    </row>
    <row r="238" spans="1:15" x14ac:dyDescent="0.25">
      <c r="A238" s="15"/>
      <c r="B238" s="15"/>
      <c r="C238" s="90"/>
      <c r="D238" s="15"/>
      <c r="E238" s="90"/>
      <c r="F238" s="15"/>
      <c r="G238" s="90"/>
      <c r="H238" s="15"/>
      <c r="I238" s="90"/>
      <c r="J238" s="15"/>
      <c r="K238" s="90"/>
      <c r="L238" s="15"/>
      <c r="M238" s="90"/>
      <c r="N238" s="15"/>
      <c r="O238" s="90"/>
    </row>
    <row r="239" spans="1:15" x14ac:dyDescent="0.25">
      <c r="A239" s="15"/>
      <c r="B239" s="15"/>
      <c r="C239" s="90"/>
      <c r="D239" s="15"/>
      <c r="E239" s="90"/>
      <c r="F239" s="15"/>
      <c r="G239" s="90"/>
      <c r="H239" s="15"/>
      <c r="I239" s="90"/>
      <c r="J239" s="15"/>
      <c r="K239" s="90"/>
      <c r="L239" s="15"/>
      <c r="M239" s="90"/>
      <c r="N239" s="15"/>
      <c r="O239" s="90"/>
    </row>
    <row r="240" spans="1:15" x14ac:dyDescent="0.25">
      <c r="A240" s="15"/>
      <c r="B240" s="15"/>
      <c r="C240" s="90"/>
      <c r="D240" s="15"/>
      <c r="E240" s="90"/>
      <c r="F240" s="15"/>
      <c r="G240" s="90"/>
      <c r="H240" s="15"/>
      <c r="I240" s="90"/>
      <c r="J240" s="15"/>
      <c r="K240" s="90"/>
      <c r="L240" s="15"/>
      <c r="M240" s="90"/>
      <c r="N240" s="15"/>
      <c r="O240" s="90"/>
    </row>
    <row r="241" spans="1:15" x14ac:dyDescent="0.25">
      <c r="A241" s="15"/>
      <c r="B241" s="15"/>
      <c r="C241" s="90"/>
      <c r="D241" s="15"/>
      <c r="E241" s="90"/>
      <c r="F241" s="15"/>
      <c r="G241" s="90"/>
      <c r="H241" s="15"/>
      <c r="I241" s="90"/>
      <c r="J241" s="15"/>
      <c r="K241" s="90"/>
      <c r="L241" s="15"/>
      <c r="M241" s="90"/>
      <c r="N241" s="15"/>
      <c r="O241" s="90"/>
    </row>
    <row r="242" spans="1:15" x14ac:dyDescent="0.25">
      <c r="A242" s="15"/>
      <c r="B242" s="15"/>
      <c r="C242" s="90"/>
      <c r="D242" s="15"/>
      <c r="E242" s="90"/>
      <c r="F242" s="15"/>
      <c r="G242" s="90"/>
      <c r="H242" s="15"/>
      <c r="I242" s="90"/>
      <c r="J242" s="15"/>
      <c r="K242" s="90"/>
      <c r="L242" s="15"/>
      <c r="M242" s="90"/>
      <c r="N242" s="15"/>
      <c r="O242" s="90"/>
    </row>
    <row r="243" spans="1:15" x14ac:dyDescent="0.25">
      <c r="A243" s="15"/>
      <c r="B243" s="15"/>
      <c r="C243" s="90"/>
      <c r="D243" s="15"/>
      <c r="E243" s="90"/>
      <c r="F243" s="15"/>
      <c r="G243" s="90"/>
      <c r="H243" s="15"/>
      <c r="I243" s="90"/>
      <c r="J243" s="15"/>
      <c r="K243" s="90"/>
      <c r="L243" s="15"/>
      <c r="M243" s="90"/>
      <c r="N243" s="15"/>
      <c r="O243" s="90"/>
    </row>
    <row r="244" spans="1:15" x14ac:dyDescent="0.25">
      <c r="A244" s="15"/>
      <c r="B244" s="15"/>
      <c r="C244" s="90"/>
      <c r="D244" s="15"/>
      <c r="E244" s="90"/>
      <c r="F244" s="15"/>
      <c r="G244" s="90"/>
      <c r="H244" s="15"/>
      <c r="I244" s="90"/>
      <c r="J244" s="15"/>
      <c r="K244" s="90"/>
      <c r="L244" s="15"/>
      <c r="M244" s="90"/>
      <c r="N244" s="15"/>
      <c r="O244" s="90"/>
    </row>
    <row r="245" spans="1:15" x14ac:dyDescent="0.25">
      <c r="A245" s="15"/>
      <c r="B245" s="15"/>
      <c r="C245" s="90"/>
      <c r="D245" s="15"/>
      <c r="E245" s="90"/>
      <c r="F245" s="15"/>
      <c r="G245" s="90"/>
      <c r="H245" s="15"/>
      <c r="I245" s="90"/>
      <c r="J245" s="15"/>
      <c r="K245" s="90"/>
      <c r="L245" s="15"/>
      <c r="M245" s="90"/>
      <c r="N245" s="15"/>
      <c r="O245" s="90"/>
    </row>
    <row r="246" spans="1:15" x14ac:dyDescent="0.25">
      <c r="A246" s="15"/>
      <c r="B246" s="15"/>
      <c r="C246" s="90"/>
      <c r="D246" s="15"/>
      <c r="E246" s="90"/>
      <c r="F246" s="15"/>
      <c r="G246" s="90"/>
      <c r="H246" s="15"/>
      <c r="I246" s="90"/>
      <c r="J246" s="15"/>
      <c r="K246" s="90"/>
      <c r="L246" s="15"/>
      <c r="M246" s="90"/>
      <c r="N246" s="15"/>
      <c r="O246" s="90"/>
    </row>
    <row r="247" spans="1:15" x14ac:dyDescent="0.25">
      <c r="A247" s="15"/>
      <c r="B247" s="15"/>
      <c r="C247" s="90"/>
      <c r="D247" s="15"/>
      <c r="E247" s="90"/>
      <c r="F247" s="15"/>
      <c r="G247" s="90"/>
      <c r="H247" s="15"/>
      <c r="I247" s="90"/>
      <c r="J247" s="15"/>
      <c r="K247" s="90"/>
      <c r="L247" s="15"/>
      <c r="M247" s="90"/>
      <c r="N247" s="15"/>
      <c r="O247" s="90"/>
    </row>
    <row r="248" spans="1:15" x14ac:dyDescent="0.25">
      <c r="A248" s="15"/>
      <c r="B248" s="15"/>
      <c r="C248" s="90"/>
      <c r="D248" s="15"/>
      <c r="E248" s="90"/>
      <c r="F248" s="15"/>
      <c r="G248" s="90"/>
      <c r="H248" s="15"/>
      <c r="I248" s="90"/>
      <c r="J248" s="15"/>
      <c r="K248" s="90"/>
      <c r="L248" s="15"/>
      <c r="M248" s="90"/>
      <c r="N248" s="15"/>
      <c r="O248" s="90"/>
    </row>
    <row r="249" spans="1:15" x14ac:dyDescent="0.25">
      <c r="A249" s="15"/>
      <c r="B249" s="15"/>
      <c r="C249" s="90"/>
      <c r="D249" s="15"/>
      <c r="E249" s="90"/>
      <c r="F249" s="15"/>
      <c r="G249" s="90"/>
      <c r="H249" s="15"/>
      <c r="I249" s="90"/>
      <c r="J249" s="15"/>
      <c r="K249" s="90"/>
      <c r="L249" s="15"/>
      <c r="M249" s="90"/>
      <c r="N249" s="15"/>
      <c r="O249" s="90"/>
    </row>
    <row r="250" spans="1:15" x14ac:dyDescent="0.25">
      <c r="A250" s="15"/>
      <c r="B250" s="15"/>
      <c r="C250" s="90"/>
      <c r="D250" s="15"/>
      <c r="E250" s="90"/>
      <c r="F250" s="15"/>
      <c r="G250" s="90"/>
      <c r="H250" s="15"/>
      <c r="I250" s="90"/>
      <c r="J250" s="15"/>
      <c r="K250" s="90"/>
      <c r="L250" s="15"/>
      <c r="M250" s="90"/>
      <c r="N250" s="15"/>
      <c r="O250" s="90"/>
    </row>
    <row r="251" spans="1:15" x14ac:dyDescent="0.25">
      <c r="A251" s="15"/>
      <c r="B251" s="15"/>
      <c r="C251" s="90"/>
      <c r="D251" s="15"/>
      <c r="E251" s="90"/>
      <c r="F251" s="15"/>
      <c r="G251" s="90"/>
      <c r="H251" s="15"/>
      <c r="I251" s="90"/>
      <c r="J251" s="15"/>
      <c r="K251" s="90"/>
      <c r="L251" s="15"/>
      <c r="M251" s="90"/>
      <c r="N251" s="15"/>
      <c r="O251" s="90"/>
    </row>
    <row r="252" spans="1:15" x14ac:dyDescent="0.25">
      <c r="A252" s="15"/>
      <c r="B252" s="15"/>
      <c r="C252" s="90"/>
      <c r="D252" s="15"/>
      <c r="E252" s="90"/>
      <c r="F252" s="15"/>
      <c r="G252" s="90"/>
      <c r="H252" s="15"/>
      <c r="I252" s="90"/>
      <c r="J252" s="15"/>
      <c r="K252" s="90"/>
      <c r="L252" s="15"/>
      <c r="M252" s="90"/>
      <c r="N252" s="15"/>
      <c r="O252" s="90"/>
    </row>
    <row r="253" spans="1:15" x14ac:dyDescent="0.25">
      <c r="A253" s="15"/>
      <c r="B253" s="15"/>
      <c r="C253" s="90"/>
      <c r="D253" s="15"/>
      <c r="E253" s="90"/>
      <c r="F253" s="15"/>
      <c r="G253" s="90"/>
      <c r="H253" s="15"/>
      <c r="I253" s="90"/>
      <c r="J253" s="15"/>
      <c r="K253" s="90"/>
      <c r="L253" s="15"/>
      <c r="M253" s="90"/>
      <c r="N253" s="15"/>
      <c r="O253" s="90"/>
    </row>
    <row r="254" spans="1:15" x14ac:dyDescent="0.25">
      <c r="A254" s="15"/>
      <c r="B254" s="15"/>
      <c r="C254" s="90"/>
      <c r="D254" s="15"/>
      <c r="E254" s="90"/>
      <c r="F254" s="15"/>
      <c r="G254" s="90"/>
      <c r="H254" s="15"/>
      <c r="I254" s="90"/>
      <c r="J254" s="15"/>
      <c r="K254" s="90"/>
      <c r="L254" s="15"/>
      <c r="M254" s="90"/>
      <c r="N254" s="15"/>
      <c r="O254" s="90"/>
    </row>
    <row r="255" spans="1:15" x14ac:dyDescent="0.25">
      <c r="A255" s="15"/>
      <c r="B255" s="15"/>
      <c r="C255" s="90"/>
      <c r="D255" s="15"/>
      <c r="E255" s="90"/>
      <c r="F255" s="15"/>
      <c r="G255" s="90"/>
      <c r="H255" s="15"/>
      <c r="I255" s="90"/>
      <c r="J255" s="15"/>
      <c r="K255" s="90"/>
      <c r="L255" s="15"/>
      <c r="M255" s="90"/>
      <c r="N255" s="15"/>
      <c r="O255" s="90"/>
    </row>
    <row r="256" spans="1:15" x14ac:dyDescent="0.25">
      <c r="A256" s="15"/>
      <c r="B256" s="15"/>
      <c r="C256" s="90"/>
      <c r="D256" s="15"/>
      <c r="E256" s="90"/>
      <c r="F256" s="15"/>
      <c r="G256" s="90"/>
      <c r="H256" s="15"/>
      <c r="I256" s="90"/>
      <c r="J256" s="15"/>
      <c r="K256" s="90"/>
      <c r="L256" s="15"/>
      <c r="M256" s="90"/>
      <c r="N256" s="15"/>
      <c r="O256" s="90"/>
    </row>
    <row r="257" spans="1:15" x14ac:dyDescent="0.25">
      <c r="A257" s="15"/>
      <c r="B257" s="15"/>
      <c r="C257" s="90"/>
      <c r="D257" s="15"/>
      <c r="E257" s="90"/>
      <c r="F257" s="15"/>
      <c r="G257" s="90"/>
      <c r="H257" s="15"/>
      <c r="I257" s="90"/>
      <c r="J257" s="15"/>
      <c r="K257" s="90"/>
      <c r="L257" s="15"/>
      <c r="M257" s="90"/>
      <c r="N257" s="15"/>
      <c r="O257" s="90"/>
    </row>
    <row r="258" spans="1:15" x14ac:dyDescent="0.25">
      <c r="A258" s="15"/>
      <c r="B258" s="15"/>
      <c r="C258" s="90"/>
      <c r="D258" s="15"/>
      <c r="E258" s="90"/>
      <c r="F258" s="15"/>
      <c r="G258" s="90"/>
      <c r="H258" s="15"/>
      <c r="I258" s="90"/>
      <c r="J258" s="15"/>
      <c r="K258" s="90"/>
      <c r="L258" s="15"/>
      <c r="M258" s="90"/>
      <c r="N258" s="15"/>
      <c r="O258" s="90"/>
    </row>
    <row r="259" spans="1:15" x14ac:dyDescent="0.25">
      <c r="A259" s="15"/>
      <c r="B259" s="15"/>
      <c r="C259" s="90"/>
      <c r="D259" s="15"/>
      <c r="E259" s="90"/>
      <c r="F259" s="15"/>
      <c r="G259" s="90"/>
      <c r="H259" s="15"/>
      <c r="I259" s="90"/>
      <c r="J259" s="15"/>
      <c r="K259" s="90"/>
      <c r="L259" s="15"/>
      <c r="M259" s="90"/>
      <c r="N259" s="15"/>
      <c r="O259" s="90"/>
    </row>
    <row r="260" spans="1:15" x14ac:dyDescent="0.25">
      <c r="A260" s="15"/>
      <c r="B260" s="15"/>
      <c r="C260" s="90"/>
      <c r="D260" s="15"/>
      <c r="E260" s="90"/>
      <c r="F260" s="15"/>
      <c r="G260" s="90"/>
      <c r="H260" s="15"/>
      <c r="I260" s="90"/>
      <c r="J260" s="15"/>
      <c r="K260" s="90"/>
      <c r="L260" s="15"/>
      <c r="M260" s="90"/>
      <c r="N260" s="15"/>
      <c r="O260" s="90"/>
    </row>
    <row r="261" spans="1:15" x14ac:dyDescent="0.25">
      <c r="A261" s="15"/>
      <c r="B261" s="15"/>
      <c r="C261" s="90"/>
      <c r="D261" s="15"/>
      <c r="E261" s="90"/>
      <c r="F261" s="15"/>
      <c r="G261" s="90"/>
      <c r="H261" s="15"/>
      <c r="I261" s="90"/>
      <c r="J261" s="15"/>
      <c r="K261" s="90"/>
      <c r="L261" s="15"/>
      <c r="M261" s="90"/>
      <c r="N261" s="15"/>
      <c r="O261" s="90"/>
    </row>
    <row r="262" spans="1:15" x14ac:dyDescent="0.25">
      <c r="A262" s="15"/>
      <c r="B262" s="15"/>
      <c r="C262" s="90"/>
      <c r="D262" s="15"/>
      <c r="E262" s="90"/>
      <c r="F262" s="15"/>
      <c r="G262" s="90"/>
      <c r="H262" s="15"/>
      <c r="I262" s="90"/>
      <c r="J262" s="15"/>
      <c r="K262" s="90"/>
      <c r="L262" s="15"/>
      <c r="M262" s="90"/>
      <c r="N262" s="15"/>
      <c r="O262" s="90"/>
    </row>
    <row r="263" spans="1:15" x14ac:dyDescent="0.25">
      <c r="A263" s="15"/>
      <c r="B263" s="15"/>
      <c r="C263" s="90"/>
      <c r="D263" s="15"/>
      <c r="E263" s="90"/>
      <c r="F263" s="15"/>
      <c r="G263" s="90"/>
      <c r="H263" s="15"/>
      <c r="I263" s="90"/>
      <c r="J263" s="15"/>
      <c r="K263" s="90"/>
      <c r="L263" s="15"/>
      <c r="M263" s="90"/>
      <c r="N263" s="15"/>
      <c r="O263" s="90"/>
    </row>
    <row r="264" spans="1:15" x14ac:dyDescent="0.25">
      <c r="A264" s="15"/>
      <c r="B264" s="15"/>
      <c r="C264" s="90"/>
      <c r="D264" s="15"/>
      <c r="E264" s="90"/>
      <c r="F264" s="15"/>
      <c r="G264" s="90"/>
      <c r="H264" s="15"/>
      <c r="I264" s="90"/>
      <c r="J264" s="15"/>
      <c r="K264" s="90"/>
      <c r="L264" s="15"/>
      <c r="M264" s="90"/>
      <c r="N264" s="15"/>
      <c r="O264" s="90"/>
    </row>
    <row r="265" spans="1:15" x14ac:dyDescent="0.25">
      <c r="A265" s="15"/>
      <c r="B265" s="15"/>
      <c r="C265" s="90"/>
      <c r="D265" s="15"/>
      <c r="E265" s="90"/>
      <c r="F265" s="15"/>
      <c r="G265" s="90"/>
      <c r="H265" s="15"/>
      <c r="I265" s="90"/>
      <c r="J265" s="15"/>
      <c r="K265" s="90"/>
      <c r="L265" s="15"/>
      <c r="M265" s="90"/>
      <c r="N265" s="15"/>
      <c r="O265" s="90"/>
    </row>
    <row r="266" spans="1:15" x14ac:dyDescent="0.25">
      <c r="A266" s="15"/>
      <c r="B266" s="15"/>
      <c r="C266" s="90"/>
      <c r="D266" s="15"/>
      <c r="E266" s="90"/>
      <c r="F266" s="15"/>
      <c r="G266" s="90"/>
      <c r="H266" s="15"/>
      <c r="I266" s="90"/>
      <c r="J266" s="15"/>
      <c r="K266" s="90"/>
      <c r="L266" s="15"/>
      <c r="M266" s="90"/>
      <c r="N266" s="15"/>
      <c r="O266" s="90"/>
    </row>
    <row r="267" spans="1:15" x14ac:dyDescent="0.25">
      <c r="A267" s="15"/>
      <c r="B267" s="15"/>
      <c r="C267" s="90"/>
      <c r="D267" s="15"/>
      <c r="E267" s="90"/>
      <c r="F267" s="15"/>
      <c r="G267" s="90"/>
      <c r="H267" s="15"/>
      <c r="I267" s="90"/>
      <c r="J267" s="15"/>
      <c r="K267" s="90"/>
      <c r="L267" s="15"/>
      <c r="M267" s="90"/>
      <c r="N267" s="15"/>
      <c r="O267" s="90"/>
    </row>
    <row r="268" spans="1:15" x14ac:dyDescent="0.25">
      <c r="A268" s="15"/>
      <c r="B268" s="15"/>
      <c r="C268" s="90"/>
      <c r="D268" s="15"/>
      <c r="E268" s="90"/>
      <c r="F268" s="15"/>
      <c r="G268" s="90"/>
      <c r="H268" s="15"/>
      <c r="I268" s="90"/>
      <c r="J268" s="15"/>
      <c r="K268" s="90"/>
      <c r="L268" s="15"/>
      <c r="M268" s="90"/>
      <c r="N268" s="15"/>
      <c r="O268" s="90"/>
    </row>
    <row r="269" spans="1:15" x14ac:dyDescent="0.25">
      <c r="A269" s="15"/>
      <c r="B269" s="15"/>
      <c r="C269" s="90"/>
      <c r="D269" s="15"/>
      <c r="E269" s="90"/>
      <c r="F269" s="15"/>
      <c r="G269" s="90"/>
      <c r="H269" s="15"/>
      <c r="I269" s="90"/>
      <c r="J269" s="15"/>
      <c r="K269" s="90"/>
      <c r="L269" s="15"/>
      <c r="M269" s="90"/>
      <c r="N269" s="15"/>
      <c r="O269" s="90"/>
    </row>
    <row r="270" spans="1:15" x14ac:dyDescent="0.25">
      <c r="A270" s="15"/>
      <c r="B270" s="15"/>
      <c r="C270" s="90"/>
      <c r="D270" s="15"/>
      <c r="E270" s="90"/>
      <c r="F270" s="15"/>
      <c r="G270" s="90"/>
      <c r="H270" s="15"/>
      <c r="I270" s="90"/>
      <c r="J270" s="15"/>
      <c r="K270" s="90"/>
      <c r="L270" s="15"/>
      <c r="M270" s="90"/>
      <c r="N270" s="15"/>
      <c r="O270" s="90"/>
    </row>
    <row r="271" spans="1:15" x14ac:dyDescent="0.25">
      <c r="A271" s="15"/>
      <c r="B271" s="15"/>
      <c r="C271" s="90"/>
      <c r="D271" s="15"/>
      <c r="E271" s="90"/>
      <c r="F271" s="15"/>
      <c r="G271" s="90"/>
      <c r="H271" s="15"/>
      <c r="I271" s="90"/>
      <c r="J271" s="15"/>
      <c r="K271" s="90"/>
      <c r="L271" s="15"/>
      <c r="M271" s="90"/>
      <c r="N271" s="15"/>
      <c r="O271" s="90"/>
    </row>
    <row r="272" spans="1:15" x14ac:dyDescent="0.25">
      <c r="A272" s="15"/>
      <c r="B272" s="15"/>
      <c r="C272" s="90"/>
      <c r="D272" s="15"/>
      <c r="E272" s="90"/>
      <c r="F272" s="15"/>
      <c r="G272" s="90"/>
      <c r="H272" s="15"/>
      <c r="I272" s="90"/>
      <c r="J272" s="15"/>
      <c r="K272" s="90"/>
      <c r="L272" s="15"/>
      <c r="M272" s="90"/>
      <c r="N272" s="15"/>
      <c r="O272" s="90"/>
    </row>
    <row r="273" spans="1:15" x14ac:dyDescent="0.25">
      <c r="A273" s="15"/>
      <c r="B273" s="15"/>
      <c r="C273" s="90"/>
      <c r="D273" s="15"/>
      <c r="E273" s="90"/>
      <c r="F273" s="15"/>
      <c r="G273" s="90"/>
      <c r="H273" s="15"/>
      <c r="I273" s="90"/>
      <c r="J273" s="15"/>
      <c r="K273" s="90"/>
      <c r="L273" s="15"/>
      <c r="M273" s="90"/>
      <c r="N273" s="15"/>
      <c r="O273" s="90"/>
    </row>
    <row r="274" spans="1:15" x14ac:dyDescent="0.25">
      <c r="A274" s="15"/>
      <c r="B274" s="15"/>
      <c r="C274" s="90"/>
      <c r="D274" s="15"/>
      <c r="E274" s="90"/>
      <c r="F274" s="15"/>
      <c r="G274" s="90"/>
      <c r="H274" s="15"/>
      <c r="I274" s="90"/>
      <c r="J274" s="15"/>
      <c r="K274" s="90"/>
      <c r="L274" s="15"/>
      <c r="M274" s="90"/>
      <c r="N274" s="15"/>
      <c r="O274" s="90"/>
    </row>
    <row r="275" spans="1:15" x14ac:dyDescent="0.25">
      <c r="A275" s="15"/>
      <c r="B275" s="15"/>
      <c r="C275" s="90"/>
      <c r="D275" s="15"/>
      <c r="E275" s="90"/>
      <c r="F275" s="15"/>
      <c r="G275" s="90"/>
      <c r="H275" s="15"/>
      <c r="I275" s="90"/>
      <c r="J275" s="15"/>
      <c r="K275" s="90"/>
      <c r="L275" s="15"/>
      <c r="M275" s="90"/>
      <c r="N275" s="15"/>
      <c r="O275" s="90"/>
    </row>
    <row r="276" spans="1:15" x14ac:dyDescent="0.25">
      <c r="A276" s="15"/>
      <c r="B276" s="15"/>
      <c r="C276" s="90"/>
      <c r="D276" s="15"/>
      <c r="E276" s="90"/>
      <c r="F276" s="15"/>
      <c r="G276" s="90"/>
      <c r="H276" s="15"/>
      <c r="I276" s="90"/>
      <c r="J276" s="15"/>
      <c r="K276" s="90"/>
      <c r="L276" s="15"/>
      <c r="M276" s="90"/>
      <c r="N276" s="15"/>
      <c r="O276" s="90"/>
    </row>
    <row r="277" spans="1:15" x14ac:dyDescent="0.25">
      <c r="A277" s="15"/>
      <c r="B277" s="15"/>
      <c r="C277" s="90"/>
      <c r="D277" s="15"/>
      <c r="E277" s="90"/>
      <c r="F277" s="15"/>
      <c r="G277" s="90"/>
      <c r="H277" s="15"/>
      <c r="I277" s="90"/>
      <c r="J277" s="15"/>
      <c r="K277" s="90"/>
      <c r="L277" s="15"/>
      <c r="M277" s="90"/>
      <c r="N277" s="15"/>
      <c r="O277" s="90"/>
    </row>
    <row r="278" spans="1:15" x14ac:dyDescent="0.25">
      <c r="A278" s="15"/>
      <c r="B278" s="15"/>
      <c r="C278" s="90"/>
      <c r="D278" s="15"/>
      <c r="E278" s="90"/>
      <c r="F278" s="15"/>
      <c r="G278" s="90"/>
      <c r="H278" s="15"/>
      <c r="I278" s="90"/>
      <c r="J278" s="15"/>
      <c r="K278" s="90"/>
      <c r="L278" s="15"/>
      <c r="M278" s="90"/>
      <c r="N278" s="15"/>
      <c r="O278" s="90"/>
    </row>
    <row r="279" spans="1:15" x14ac:dyDescent="0.25">
      <c r="A279" s="15"/>
      <c r="B279" s="15"/>
      <c r="C279" s="90"/>
      <c r="D279" s="15"/>
      <c r="E279" s="90"/>
      <c r="F279" s="15"/>
      <c r="G279" s="90"/>
      <c r="H279" s="15"/>
      <c r="I279" s="90"/>
      <c r="J279" s="15"/>
      <c r="K279" s="90"/>
      <c r="L279" s="15"/>
      <c r="M279" s="90"/>
      <c r="N279" s="15"/>
      <c r="O279" s="90"/>
    </row>
    <row r="280" spans="1:15" x14ac:dyDescent="0.25">
      <c r="A280" s="15"/>
      <c r="B280" s="15"/>
      <c r="C280" s="90"/>
      <c r="D280" s="15"/>
      <c r="E280" s="90"/>
      <c r="F280" s="15"/>
      <c r="G280" s="90"/>
      <c r="H280" s="15"/>
      <c r="I280" s="90"/>
      <c r="J280" s="15"/>
      <c r="K280" s="90"/>
      <c r="L280" s="15"/>
      <c r="M280" s="90"/>
      <c r="N280" s="15"/>
      <c r="O280" s="90"/>
    </row>
    <row r="281" spans="1:15" x14ac:dyDescent="0.25">
      <c r="A281" s="15"/>
      <c r="B281" s="15"/>
      <c r="C281" s="90"/>
      <c r="D281" s="15"/>
      <c r="E281" s="90"/>
      <c r="F281" s="15"/>
      <c r="G281" s="90"/>
      <c r="H281" s="15"/>
      <c r="I281" s="90"/>
      <c r="J281" s="15"/>
      <c r="K281" s="90"/>
      <c r="L281" s="15"/>
      <c r="M281" s="90"/>
      <c r="N281" s="15"/>
      <c r="O281" s="90"/>
    </row>
    <row r="282" spans="1:15" x14ac:dyDescent="0.25">
      <c r="A282" s="15"/>
      <c r="B282" s="15"/>
      <c r="C282" s="90"/>
      <c r="D282" s="15"/>
      <c r="E282" s="90"/>
      <c r="F282" s="15"/>
      <c r="G282" s="90"/>
      <c r="H282" s="15"/>
      <c r="I282" s="90"/>
      <c r="J282" s="15"/>
      <c r="K282" s="90"/>
      <c r="L282" s="15"/>
      <c r="M282" s="90"/>
      <c r="N282" s="15"/>
      <c r="O282" s="90"/>
    </row>
    <row r="283" spans="1:15" x14ac:dyDescent="0.25">
      <c r="A283" s="15"/>
      <c r="B283" s="15"/>
      <c r="C283" s="90"/>
      <c r="D283" s="15"/>
      <c r="E283" s="90"/>
      <c r="F283" s="15"/>
      <c r="G283" s="90"/>
      <c r="H283" s="15"/>
      <c r="I283" s="90"/>
      <c r="J283" s="15"/>
      <c r="K283" s="90"/>
      <c r="L283" s="15"/>
      <c r="M283" s="90"/>
      <c r="N283" s="15"/>
      <c r="O283" s="90"/>
    </row>
    <row r="284" spans="1:15" x14ac:dyDescent="0.25">
      <c r="A284" s="15"/>
      <c r="B284" s="15"/>
      <c r="C284" s="90"/>
      <c r="D284" s="15"/>
      <c r="E284" s="90"/>
      <c r="F284" s="15"/>
      <c r="G284" s="90"/>
      <c r="H284" s="15"/>
      <c r="I284" s="90"/>
      <c r="J284" s="15"/>
      <c r="K284" s="90"/>
      <c r="L284" s="15"/>
      <c r="M284" s="90"/>
      <c r="N284" s="15"/>
      <c r="O284" s="90"/>
    </row>
    <row r="285" spans="1:15" x14ac:dyDescent="0.25">
      <c r="A285" s="15"/>
      <c r="B285" s="15"/>
      <c r="C285" s="90"/>
      <c r="D285" s="15"/>
      <c r="E285" s="90"/>
      <c r="F285" s="15"/>
      <c r="G285" s="90"/>
      <c r="H285" s="15"/>
      <c r="I285" s="90"/>
      <c r="J285" s="15"/>
      <c r="K285" s="90"/>
      <c r="L285" s="15"/>
      <c r="M285" s="90"/>
      <c r="N285" s="15"/>
      <c r="O285" s="90"/>
    </row>
    <row r="286" spans="1:15" x14ac:dyDescent="0.25">
      <c r="A286" s="15"/>
      <c r="B286" s="15"/>
      <c r="C286" s="90"/>
      <c r="D286" s="15"/>
      <c r="E286" s="90"/>
      <c r="F286" s="15"/>
      <c r="G286" s="90"/>
      <c r="H286" s="15"/>
      <c r="I286" s="90"/>
      <c r="J286" s="15"/>
      <c r="K286" s="90"/>
      <c r="L286" s="15"/>
      <c r="M286" s="90"/>
      <c r="N286" s="15"/>
      <c r="O286" s="90"/>
    </row>
    <row r="287" spans="1:15" x14ac:dyDescent="0.25">
      <c r="A287" s="15"/>
      <c r="B287" s="15"/>
      <c r="C287" s="90"/>
      <c r="D287" s="15"/>
      <c r="E287" s="90"/>
      <c r="F287" s="15"/>
      <c r="G287" s="90"/>
      <c r="H287" s="15"/>
      <c r="I287" s="90"/>
      <c r="J287" s="15"/>
      <c r="K287" s="90"/>
      <c r="L287" s="15"/>
      <c r="M287" s="90"/>
      <c r="N287" s="15"/>
      <c r="O287" s="90"/>
    </row>
    <row r="288" spans="1:15" x14ac:dyDescent="0.25">
      <c r="A288" s="15"/>
      <c r="B288" s="15"/>
      <c r="C288" s="90"/>
      <c r="D288" s="15"/>
      <c r="E288" s="90"/>
      <c r="F288" s="15"/>
      <c r="G288" s="90"/>
      <c r="H288" s="15"/>
      <c r="I288" s="90"/>
      <c r="J288" s="15"/>
      <c r="K288" s="90"/>
      <c r="L288" s="15"/>
      <c r="M288" s="90"/>
      <c r="N288" s="15"/>
      <c r="O288" s="90"/>
    </row>
    <row r="289" spans="1:15" x14ac:dyDescent="0.25">
      <c r="A289" s="15"/>
      <c r="B289" s="15"/>
      <c r="C289" s="90"/>
      <c r="D289" s="15"/>
      <c r="E289" s="90"/>
      <c r="F289" s="15"/>
      <c r="G289" s="90"/>
      <c r="H289" s="15"/>
      <c r="I289" s="90"/>
      <c r="J289" s="15"/>
      <c r="K289" s="90"/>
      <c r="L289" s="15"/>
      <c r="M289" s="90"/>
      <c r="N289" s="15"/>
      <c r="O289" s="90"/>
    </row>
    <row r="290" spans="1:15" x14ac:dyDescent="0.25">
      <c r="A290" s="15"/>
      <c r="B290" s="15"/>
      <c r="C290" s="90"/>
      <c r="D290" s="15"/>
      <c r="E290" s="90"/>
      <c r="F290" s="15"/>
      <c r="G290" s="90"/>
      <c r="H290" s="15"/>
      <c r="I290" s="90"/>
      <c r="J290" s="15"/>
      <c r="K290" s="90"/>
      <c r="L290" s="15"/>
      <c r="M290" s="90"/>
      <c r="N290" s="15"/>
      <c r="O290" s="90"/>
    </row>
    <row r="291" spans="1:15" x14ac:dyDescent="0.25">
      <c r="A291" s="15"/>
      <c r="B291" s="15"/>
      <c r="C291" s="90"/>
      <c r="D291" s="15"/>
      <c r="E291" s="90"/>
      <c r="F291" s="15"/>
      <c r="G291" s="90"/>
      <c r="H291" s="15"/>
      <c r="I291" s="90"/>
      <c r="J291" s="15"/>
      <c r="K291" s="90"/>
      <c r="L291" s="15"/>
      <c r="M291" s="90"/>
      <c r="N291" s="15"/>
      <c r="O291" s="90"/>
    </row>
    <row r="292" spans="1:15" x14ac:dyDescent="0.25">
      <c r="A292" s="15"/>
      <c r="B292" s="15"/>
      <c r="C292" s="90"/>
      <c r="D292" s="15"/>
      <c r="E292" s="90"/>
      <c r="F292" s="15"/>
      <c r="G292" s="90"/>
      <c r="H292" s="15"/>
      <c r="I292" s="90"/>
      <c r="J292" s="15"/>
      <c r="K292" s="90"/>
      <c r="L292" s="15"/>
      <c r="M292" s="90"/>
      <c r="N292" s="15"/>
      <c r="O292" s="90"/>
    </row>
    <row r="293" spans="1:15" x14ac:dyDescent="0.25">
      <c r="A293" s="15"/>
      <c r="B293" s="15"/>
      <c r="C293" s="90"/>
      <c r="D293" s="15"/>
      <c r="E293" s="90"/>
      <c r="F293" s="15"/>
      <c r="G293" s="90"/>
      <c r="H293" s="15"/>
      <c r="I293" s="90"/>
      <c r="J293" s="15"/>
      <c r="K293" s="90"/>
      <c r="L293" s="15"/>
      <c r="M293" s="90"/>
      <c r="N293" s="15"/>
      <c r="O293" s="90"/>
    </row>
  </sheetData>
  <mergeCells count="203">
    <mergeCell ref="L41:M41"/>
    <mergeCell ref="N41:O41"/>
    <mergeCell ref="F42:G42"/>
    <mergeCell ref="H42:I42"/>
    <mergeCell ref="J42:K42"/>
    <mergeCell ref="L42:M42"/>
    <mergeCell ref="N42:O42"/>
    <mergeCell ref="D43:N43"/>
    <mergeCell ref="B40:O40"/>
    <mergeCell ref="D41:E41"/>
    <mergeCell ref="D25:N25"/>
    <mergeCell ref="AA4:AA42"/>
    <mergeCell ref="D79:N79"/>
    <mergeCell ref="B84:C91"/>
    <mergeCell ref="D78:E78"/>
    <mergeCell ref="F78:G78"/>
    <mergeCell ref="H78:I78"/>
    <mergeCell ref="J78:K78"/>
    <mergeCell ref="L78:M78"/>
    <mergeCell ref="N78:O78"/>
    <mergeCell ref="B12:C19"/>
    <mergeCell ref="B76:O76"/>
    <mergeCell ref="D77:E77"/>
    <mergeCell ref="F77:G77"/>
    <mergeCell ref="H77:I77"/>
    <mergeCell ref="J77:K77"/>
    <mergeCell ref="L77:M77"/>
    <mergeCell ref="N77:O77"/>
    <mergeCell ref="F59:G59"/>
    <mergeCell ref="H59:I59"/>
    <mergeCell ref="F41:G41"/>
    <mergeCell ref="H41:I41"/>
    <mergeCell ref="J41:K41"/>
    <mergeCell ref="B30:C37"/>
    <mergeCell ref="B22:O22"/>
    <mergeCell ref="D23:E23"/>
    <mergeCell ref="F23:G23"/>
    <mergeCell ref="H23:I23"/>
    <mergeCell ref="J23:K23"/>
    <mergeCell ref="L23:M23"/>
    <mergeCell ref="N23:O23"/>
    <mergeCell ref="D24:E24"/>
    <mergeCell ref="F24:G24"/>
    <mergeCell ref="H24:I24"/>
    <mergeCell ref="J24:K24"/>
    <mergeCell ref="L24:M24"/>
    <mergeCell ref="N24:O24"/>
    <mergeCell ref="B120:C127"/>
    <mergeCell ref="B94:O94"/>
    <mergeCell ref="D42:E42"/>
    <mergeCell ref="D59:E59"/>
    <mergeCell ref="B58:O58"/>
    <mergeCell ref="D60:E60"/>
    <mergeCell ref="F60:G60"/>
    <mergeCell ref="H60:I60"/>
    <mergeCell ref="J60:K60"/>
    <mergeCell ref="L60:M60"/>
    <mergeCell ref="N60:O60"/>
    <mergeCell ref="J59:K59"/>
    <mergeCell ref="L59:M59"/>
    <mergeCell ref="N59:O59"/>
    <mergeCell ref="B102:C109"/>
    <mergeCell ref="D97:N97"/>
    <mergeCell ref="B48:C55"/>
    <mergeCell ref="F96:G96"/>
    <mergeCell ref="H96:I96"/>
    <mergeCell ref="J96:K96"/>
    <mergeCell ref="L96:M96"/>
    <mergeCell ref="N96:O96"/>
    <mergeCell ref="D95:E95"/>
    <mergeCell ref="F95:G95"/>
    <mergeCell ref="W58:Y58"/>
    <mergeCell ref="W59:Y73"/>
    <mergeCell ref="W76:Y76"/>
    <mergeCell ref="W77:Y91"/>
    <mergeCell ref="W94:Y94"/>
    <mergeCell ref="W95:Y109"/>
    <mergeCell ref="W112:Y112"/>
    <mergeCell ref="W113:Y127"/>
    <mergeCell ref="B112:O112"/>
    <mergeCell ref="D113:E113"/>
    <mergeCell ref="F113:G113"/>
    <mergeCell ref="H113:I113"/>
    <mergeCell ref="J113:K113"/>
    <mergeCell ref="L113:M113"/>
    <mergeCell ref="N113:O113"/>
    <mergeCell ref="D61:N61"/>
    <mergeCell ref="B66:C73"/>
    <mergeCell ref="D115:N115"/>
    <mergeCell ref="D114:E114"/>
    <mergeCell ref="F114:G114"/>
    <mergeCell ref="H114:I114"/>
    <mergeCell ref="J114:K114"/>
    <mergeCell ref="L114:M114"/>
    <mergeCell ref="U67:V73"/>
    <mergeCell ref="Q139:R145"/>
    <mergeCell ref="S139:T145"/>
    <mergeCell ref="U139:V145"/>
    <mergeCell ref="W4:Y4"/>
    <mergeCell ref="W5:Y19"/>
    <mergeCell ref="W22:Y22"/>
    <mergeCell ref="W23:Y37"/>
    <mergeCell ref="W40:Y40"/>
    <mergeCell ref="W41:Y55"/>
    <mergeCell ref="W130:Y130"/>
    <mergeCell ref="W131:Y145"/>
    <mergeCell ref="Q112:V112"/>
    <mergeCell ref="Q113:V113"/>
    <mergeCell ref="Q114:R120"/>
    <mergeCell ref="S114:T120"/>
    <mergeCell ref="U114:V120"/>
    <mergeCell ref="Q121:R127"/>
    <mergeCell ref="S121:T127"/>
    <mergeCell ref="U121:V127"/>
    <mergeCell ref="Q60:R66"/>
    <mergeCell ref="S60:T66"/>
    <mergeCell ref="U60:V66"/>
    <mergeCell ref="Q67:R73"/>
    <mergeCell ref="S67:T73"/>
    <mergeCell ref="Q130:V130"/>
    <mergeCell ref="Q131:V131"/>
    <mergeCell ref="Q132:R138"/>
    <mergeCell ref="S132:T138"/>
    <mergeCell ref="U132:V138"/>
    <mergeCell ref="N114:O114"/>
    <mergeCell ref="Q85:R91"/>
    <mergeCell ref="S85:T91"/>
    <mergeCell ref="U85:V91"/>
    <mergeCell ref="Q94:V94"/>
    <mergeCell ref="Q95:V95"/>
    <mergeCell ref="Q96:R102"/>
    <mergeCell ref="S96:T102"/>
    <mergeCell ref="U96:V102"/>
    <mergeCell ref="Q103:R109"/>
    <mergeCell ref="S103:T109"/>
    <mergeCell ref="U103:V109"/>
    <mergeCell ref="N132:O132"/>
    <mergeCell ref="D133:N133"/>
    <mergeCell ref="H95:I95"/>
    <mergeCell ref="J95:K95"/>
    <mergeCell ref="L95:M95"/>
    <mergeCell ref="N95:O95"/>
    <mergeCell ref="D96:E96"/>
    <mergeCell ref="Q76:V76"/>
    <mergeCell ref="Q77:V77"/>
    <mergeCell ref="Q78:R84"/>
    <mergeCell ref="S78:T84"/>
    <mergeCell ref="U78:V84"/>
    <mergeCell ref="Q41:V41"/>
    <mergeCell ref="Q42:R48"/>
    <mergeCell ref="S42:T48"/>
    <mergeCell ref="U42:V48"/>
    <mergeCell ref="Q49:R55"/>
    <mergeCell ref="S49:T55"/>
    <mergeCell ref="U49:V55"/>
    <mergeCell ref="Q58:V58"/>
    <mergeCell ref="Q59:V59"/>
    <mergeCell ref="Q22:V22"/>
    <mergeCell ref="Q23:V23"/>
    <mergeCell ref="Q24:R30"/>
    <mergeCell ref="S24:T30"/>
    <mergeCell ref="U24:V30"/>
    <mergeCell ref="Q31:R37"/>
    <mergeCell ref="S31:T37"/>
    <mergeCell ref="U31:V37"/>
    <mergeCell ref="Q40:V40"/>
    <mergeCell ref="B2:M2"/>
    <mergeCell ref="N2:O2"/>
    <mergeCell ref="Q4:V4"/>
    <mergeCell ref="Q6:R12"/>
    <mergeCell ref="S6:T12"/>
    <mergeCell ref="U6:V12"/>
    <mergeCell ref="Q13:R19"/>
    <mergeCell ref="S13:T19"/>
    <mergeCell ref="U13:V19"/>
    <mergeCell ref="Q5:V5"/>
    <mergeCell ref="B4:O4"/>
    <mergeCell ref="F6:G6"/>
    <mergeCell ref="H5:I5"/>
    <mergeCell ref="H6:I6"/>
    <mergeCell ref="J5:K5"/>
    <mergeCell ref="J6:K6"/>
    <mergeCell ref="L5:M5"/>
    <mergeCell ref="L6:M6"/>
    <mergeCell ref="D7:N7"/>
    <mergeCell ref="D5:E5"/>
    <mergeCell ref="D6:E6"/>
    <mergeCell ref="F5:G5"/>
    <mergeCell ref="N5:O5"/>
    <mergeCell ref="N6:O6"/>
    <mergeCell ref="B138:C145"/>
    <mergeCell ref="B130:O130"/>
    <mergeCell ref="D131:E131"/>
    <mergeCell ref="F131:G131"/>
    <mergeCell ref="H131:I131"/>
    <mergeCell ref="J131:K131"/>
    <mergeCell ref="L131:M131"/>
    <mergeCell ref="N131:O131"/>
    <mergeCell ref="D132:E132"/>
    <mergeCell ref="F132:G132"/>
    <mergeCell ref="H132:I132"/>
    <mergeCell ref="J132:K132"/>
    <mergeCell ref="L132:M132"/>
  </mergeCells>
  <dataValidations count="1">
    <dataValidation operator="greaterThan" allowBlank="1" showInputMessage="1" showErrorMessage="1" sqref="G8:G20 I8:I20 E8:E20 K8:K20 M8:M20 O116:O129 O8:O20 K26:K38 M98:M111 O80:O92 G62:G74 G44:G56 O26:O38 E26:E38 I26:I38 G26:G38 M26:M38 M44:M56 K44:K56 O44:O56 E44:E56 I44:I56 M62:M74 K62:K74 O62:O74 E62:E74 I62:I74 I80:I92 E80:E92 M80:M92 G80:G92 K80:K92 K98:K111 E98:E111 I98:I111 O98:O111 G98:G111 M116:M129 G116:G129 I116:I129 K116:K129 E116:E129 E134:E146 M134:M146 I134:I146 K134:K146 G134:G146 O134:O146" xr:uid="{00000000-0002-0000-0200-000000000000}"/>
  </dataValidations>
  <pageMargins left="0.7" right="0.7" top="0.75" bottom="0.75" header="0.3" footer="0.3"/>
  <pageSetup paperSize="9" scale="52" orientation="portrait" r:id="rId1"/>
  <colBreaks count="1" manualBreakCount="1">
    <brk id="16"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Database!$D$18:$D$22</xm:f>
          </x14:formula1>
          <xm:sqref>H132 F114 N114 L114 J42 H114 J114 F78 N78 L78 D60 H78 J78 F60 F96 N96 L96 D78 H96 F24 N24 L24 D132 H24 J24 L132 N42 L42 F6 D114 D6 N60 J96 N6 L6 J132 H6 J6 L60 D24 H60 J60 F132 N132 D42 F42 H42 D96</xm:sqref>
        </x14:dataValidation>
        <x14:dataValidation type="list" allowBlank="1" showInputMessage="1" showErrorMessage="1" xr:uid="{00000000-0002-0000-0200-000003000000}">
          <x14:formula1>
            <xm:f>Database!$B$17:$B$62</xm:f>
          </x14:formula1>
          <xm:sqref>D23:O23 D131:O131 D59:O59 D41:O41 D77:O77 D95:O95 D113:O113 D5:O5</xm:sqref>
        </x14:dataValidation>
        <x14:dataValidation type="list" allowBlank="1" showInputMessage="1" showErrorMessage="1" xr:uid="{00000000-0002-0000-0200-000004000000}">
          <x14:formula1>
            <xm:f>Database!$F$18:$F$56</xm:f>
          </x14:formula1>
          <xm:sqref>D26:D31 F8:F13 H8:H13 J8:J13 L8:L13 N8:N13 N134:N139 F26:F31 H26:H31 J26:J31 L26:L31 N26:N31 D44:D49 F44:F49 H44:H49 J44:J49 L44:L49 N44:N49 D62:D67 F62:F67 H62:H67 J62:J67 L62:L67 N62:N67 D80:D85 F80:F85 H80:H85 J80:J85 L80:L85 N80:N85 D98:D103 F98:F103 H98:H103 J98:J103 L98:L103 N98:N103 D116:D121 F116:F121 H116:H121 J116:J121 L116:L121 N116:N121 D134:D139 F134:F139 H134:H139 J134:J139 L134:L139 D8:D13</xm:sqref>
        </x14:dataValidation>
        <x14:dataValidation type="list" allowBlank="1" showInputMessage="1" showErrorMessage="1" xr:uid="{00000000-0002-0000-0200-000002000000}">
          <x14:formula1>
            <xm:f>Database!$I$18:$I$52</xm:f>
          </x14:formula1>
          <xm:sqref>D111 J111 N129 L129 D129 F129 H129 L111 H111 F111 N111 J129</xm:sqref>
        </x14:dataValidation>
        <x14:dataValidation type="list" allowBlank="1" showInputMessage="1" showErrorMessage="1" xr:uid="{9E48FB4F-8B05-4244-B3BC-F0A17F119AFC}">
          <x14:formula1>
            <xm:f>Database!$I$18:$I$50</xm:f>
          </x14:formula1>
          <xm:sqref>D14:D19 F14:F19 H14:H19 J14:J19 L14:L19 N14:N19 D32:D37 F32:F37 H32:H37 J32:J37 L32:L37 N32:N37 D50:D55 F50:F55 H50:H55 J50:J55 L50:L55 N50:N55 D68:D73 F68:F73 H68:H73 J68:J73 L68:L73 N68:N73 D86:D91 F86:F91 H86:H91 J86:J91 L86:L91 N86:N91 D104:D109 F104:F109 H104:H109 J104:J109 L104:L109 N104:N109 D122:D127 F122:F127 H122:H127 J122:J127 L122:L127 N122:N127 D140:D145 F140:F145 H140:H145 J140:J145 L140:L145 N140:N145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80"/>
  <sheetViews>
    <sheetView tabSelected="1" view="pageBreakPreview" topLeftCell="A2" zoomScale="55" zoomScaleNormal="100" zoomScaleSheetLayoutView="55" workbookViewId="0">
      <selection activeCell="C2" sqref="C2:E3"/>
    </sheetView>
  </sheetViews>
  <sheetFormatPr defaultRowHeight="12.5" x14ac:dyDescent="0.25"/>
  <cols>
    <col min="1" max="1" width="2.7265625" customWidth="1"/>
    <col min="2" max="2" width="18.26953125" customWidth="1"/>
    <col min="3" max="3" width="6.54296875" customWidth="1"/>
    <col min="4" max="4" width="16" customWidth="1"/>
    <col min="5" max="5" width="4.54296875" customWidth="1"/>
    <col min="6" max="6" width="18.1796875" customWidth="1"/>
    <col min="7" max="7" width="6.6328125" customWidth="1"/>
    <col min="8" max="8" width="16" customWidth="1"/>
    <col min="9" max="9" width="2.81640625" customWidth="1"/>
    <col min="10" max="10" width="39.54296875" customWidth="1"/>
    <col min="11" max="47" width="2.81640625" customWidth="1"/>
  </cols>
  <sheetData>
    <row r="1" spans="2:8" ht="7.5" customHeight="1" thickBot="1" x14ac:dyDescent="0.3">
      <c r="G1" s="28"/>
      <c r="H1" s="28"/>
    </row>
    <row r="2" spans="2:8" ht="14.25" customHeight="1" thickBot="1" x14ac:dyDescent="0.4">
      <c r="B2" s="25" t="s">
        <v>191</v>
      </c>
      <c r="C2" s="238"/>
      <c r="D2" s="239"/>
      <c r="E2" s="240"/>
    </row>
    <row r="3" spans="2:8" ht="14.25" customHeight="1" thickBot="1" x14ac:dyDescent="0.3">
      <c r="C3" s="241"/>
      <c r="D3" s="242"/>
      <c r="E3" s="243"/>
    </row>
    <row r="4" spans="2:8" ht="14.25" customHeight="1" thickBot="1" x14ac:dyDescent="0.4">
      <c r="B4" s="26" t="s">
        <v>1</v>
      </c>
      <c r="C4" s="244" t="str">
        <f>CONCATENATE(Stats!O5-Stats!O4," (",Stats!O5,")")</f>
        <v>60 (256)</v>
      </c>
      <c r="D4" s="245"/>
      <c r="E4" s="246"/>
    </row>
    <row r="5" spans="2:8" ht="15" customHeight="1" thickBot="1" x14ac:dyDescent="0.3"/>
    <row r="6" spans="2:8" ht="14.25" customHeight="1" thickBot="1" x14ac:dyDescent="0.4">
      <c r="B6" s="26" t="s">
        <v>167</v>
      </c>
      <c r="C6" s="247" t="str">
        <f>Stats!N13</f>
        <v/>
      </c>
      <c r="D6" s="248"/>
      <c r="E6" s="249"/>
      <c r="F6" s="7"/>
      <c r="G6" s="7"/>
      <c r="H6" s="7"/>
    </row>
    <row r="7" spans="2:8" ht="14.25" customHeight="1" thickBot="1" x14ac:dyDescent="0.3">
      <c r="C7" s="250"/>
      <c r="D7" s="251"/>
      <c r="E7" s="252"/>
      <c r="F7" s="7"/>
      <c r="G7" s="7"/>
      <c r="H7" s="7"/>
    </row>
    <row r="8" spans="2:8" ht="14.25" customHeight="1" thickBot="1" x14ac:dyDescent="0.4">
      <c r="B8" s="25" t="s">
        <v>192</v>
      </c>
      <c r="C8" s="247" t="str">
        <f>Stats!N16</f>
        <v/>
      </c>
      <c r="D8" s="248"/>
      <c r="E8" s="249"/>
      <c r="F8" s="7"/>
      <c r="G8" s="7"/>
      <c r="H8" s="7"/>
    </row>
    <row r="9" spans="2:8" ht="14.25" customHeight="1" thickBot="1" x14ac:dyDescent="0.4">
      <c r="B9" s="143"/>
      <c r="C9" s="250"/>
      <c r="D9" s="251"/>
      <c r="E9" s="252"/>
      <c r="F9" s="7"/>
      <c r="G9" s="7"/>
      <c r="H9" s="7"/>
    </row>
    <row r="10" spans="2:8" ht="14.25" customHeight="1" thickBot="1" x14ac:dyDescent="0.4">
      <c r="B10" s="25" t="s">
        <v>54</v>
      </c>
      <c r="C10" s="247" t="str">
        <f>Stats!N19</f>
        <v/>
      </c>
      <c r="D10" s="248"/>
      <c r="E10" s="249"/>
      <c r="F10" s="7"/>
      <c r="G10" s="7"/>
      <c r="H10" s="7"/>
    </row>
    <row r="11" spans="2:8" ht="14.25" customHeight="1" thickBot="1" x14ac:dyDescent="0.4">
      <c r="B11" s="143"/>
      <c r="C11" s="250"/>
      <c r="D11" s="251"/>
      <c r="E11" s="252"/>
      <c r="F11" s="7"/>
      <c r="G11" s="7"/>
      <c r="H11" s="7"/>
    </row>
    <row r="12" spans="2:8" ht="14.25" customHeight="1" thickBot="1" x14ac:dyDescent="0.4">
      <c r="B12" s="143"/>
      <c r="C12" s="143"/>
      <c r="D12" s="143"/>
      <c r="F12" s="7"/>
      <c r="G12" s="7"/>
      <c r="H12" s="7"/>
    </row>
    <row r="13" spans="2:8" ht="14.25" customHeight="1" thickBot="1" x14ac:dyDescent="0.4">
      <c r="B13" s="144" t="s">
        <v>6</v>
      </c>
      <c r="C13" s="253" t="str">
        <f>_xlfn.CONCAT(Stats!M24," (",Stats!M25,")")</f>
        <v>4 (4)</v>
      </c>
      <c r="D13" s="254"/>
      <c r="F13" s="7"/>
      <c r="G13" s="7"/>
      <c r="H13" s="7"/>
    </row>
    <row r="14" spans="2:8" ht="14.25" customHeight="1" x14ac:dyDescent="0.25">
      <c r="B14" s="229"/>
      <c r="C14" s="230"/>
      <c r="D14" s="231"/>
      <c r="F14" s="7"/>
      <c r="G14" s="7"/>
      <c r="H14" s="7"/>
    </row>
    <row r="15" spans="2:8" ht="14.25" customHeight="1" x14ac:dyDescent="0.25">
      <c r="B15" s="232"/>
      <c r="C15" s="233"/>
      <c r="D15" s="234"/>
      <c r="F15" s="7"/>
      <c r="G15" s="7"/>
      <c r="H15" s="7"/>
    </row>
    <row r="16" spans="2:8" ht="14.25" customHeight="1" x14ac:dyDescent="0.25">
      <c r="B16" s="232"/>
      <c r="C16" s="233"/>
      <c r="D16" s="234"/>
      <c r="F16" s="7"/>
      <c r="G16" s="7"/>
      <c r="H16" s="7"/>
    </row>
    <row r="17" spans="2:15" ht="14.25" customHeight="1" thickBot="1" x14ac:dyDescent="0.3">
      <c r="B17" s="235"/>
      <c r="C17" s="236"/>
      <c r="D17" s="237"/>
      <c r="F17" s="7"/>
      <c r="G17" s="7"/>
      <c r="H17" s="7"/>
    </row>
    <row r="18" spans="2:15" ht="14.25" customHeight="1" thickBot="1" x14ac:dyDescent="0.4">
      <c r="B18" s="143"/>
      <c r="C18" s="143"/>
      <c r="D18" s="143"/>
      <c r="F18" s="7"/>
      <c r="G18" s="7"/>
      <c r="H18" s="7"/>
    </row>
    <row r="19" spans="2:15" ht="14.25" customHeight="1" x14ac:dyDescent="0.35">
      <c r="B19" s="259" t="s">
        <v>228</v>
      </c>
      <c r="C19" s="260"/>
      <c r="D19" s="261"/>
      <c r="F19" s="7"/>
      <c r="G19" s="7"/>
      <c r="H19" s="7"/>
    </row>
    <row r="20" spans="2:15" ht="14.25" customHeight="1" x14ac:dyDescent="0.25">
      <c r="B20" s="257" t="s">
        <v>204</v>
      </c>
      <c r="C20" s="258"/>
      <c r="D20" s="146" t="str">
        <f>Stats!F74</f>
        <v>0 D</v>
      </c>
      <c r="F20" s="7"/>
      <c r="G20" s="7"/>
      <c r="H20" s="7"/>
    </row>
    <row r="21" spans="2:15" ht="14.25" customHeight="1" thickBot="1" x14ac:dyDescent="0.3">
      <c r="B21" s="255" t="s">
        <v>203</v>
      </c>
      <c r="C21" s="256"/>
      <c r="D21" s="147" t="str">
        <f>Stats!F73</f>
        <v>0 D</v>
      </c>
      <c r="F21" s="7"/>
      <c r="G21" s="7"/>
      <c r="H21" s="7"/>
    </row>
    <row r="22" spans="2:15" ht="14.25" customHeight="1" thickBot="1" x14ac:dyDescent="0.3"/>
    <row r="23" spans="2:15" ht="15" customHeight="1" thickBot="1" x14ac:dyDescent="0.4">
      <c r="B23" s="227" t="s">
        <v>5</v>
      </c>
      <c r="C23" s="228"/>
      <c r="D23" s="141" t="str">
        <f>Stats!G5</f>
        <v>2D</v>
      </c>
      <c r="F23" s="227" t="s">
        <v>28</v>
      </c>
      <c r="G23" s="228"/>
      <c r="H23" s="141" t="str">
        <f>Stats!G8</f>
        <v>2D</v>
      </c>
      <c r="J23" s="144" t="s">
        <v>229</v>
      </c>
      <c r="K23" s="145"/>
      <c r="L23" s="145"/>
      <c r="M23" s="145"/>
      <c r="N23" s="145"/>
      <c r="O23" s="145"/>
    </row>
    <row r="24" spans="2:15" ht="15" customHeight="1" x14ac:dyDescent="0.3">
      <c r="B24" s="19" t="s">
        <v>17</v>
      </c>
      <c r="C24" s="22"/>
      <c r="D24" s="29" t="str">
        <f>Stats!G13</f>
        <v>2D</v>
      </c>
      <c r="F24" s="142" t="s">
        <v>35</v>
      </c>
      <c r="G24" s="22"/>
      <c r="H24" s="29" t="str">
        <f>Stats!G42</f>
        <v>2D</v>
      </c>
      <c r="J24" s="218" t="str">
        <f>Powers!AA4</f>
        <v/>
      </c>
      <c r="K24" s="145"/>
      <c r="L24" s="145"/>
      <c r="M24" s="145"/>
      <c r="N24" s="145"/>
      <c r="O24" s="145"/>
    </row>
    <row r="25" spans="2:15" ht="15" customHeight="1" x14ac:dyDescent="0.3">
      <c r="B25" s="19" t="s">
        <v>18</v>
      </c>
      <c r="C25" s="22"/>
      <c r="D25" s="29" t="str">
        <f>Stats!G14</f>
        <v>2D</v>
      </c>
      <c r="F25" s="19" t="s">
        <v>196</v>
      </c>
      <c r="G25" s="22"/>
      <c r="H25" s="29" t="str">
        <f>Stats!G43</f>
        <v>2D</v>
      </c>
      <c r="J25" s="219"/>
      <c r="K25" s="145"/>
      <c r="L25" s="145"/>
      <c r="M25" s="145"/>
      <c r="N25" s="145"/>
      <c r="O25" s="145"/>
    </row>
    <row r="26" spans="2:15" ht="15" customHeight="1" x14ac:dyDescent="0.3">
      <c r="B26" s="19" t="s">
        <v>19</v>
      </c>
      <c r="C26" s="22"/>
      <c r="D26" s="29" t="str">
        <f>Stats!G15</f>
        <v>2D</v>
      </c>
      <c r="F26" s="19" t="s">
        <v>196</v>
      </c>
      <c r="G26" s="22"/>
      <c r="H26" s="29" t="str">
        <f>Stats!G44</f>
        <v>2D</v>
      </c>
      <c r="J26" s="219"/>
      <c r="K26" s="145"/>
      <c r="L26" s="145"/>
      <c r="M26" s="145"/>
      <c r="N26" s="145"/>
      <c r="O26" s="145"/>
    </row>
    <row r="27" spans="2:15" ht="15" customHeight="1" x14ac:dyDescent="0.3">
      <c r="B27" s="19" t="s">
        <v>20</v>
      </c>
      <c r="C27" s="22"/>
      <c r="D27" s="29" t="str">
        <f>Stats!G16</f>
        <v>2D</v>
      </c>
      <c r="F27" s="19" t="s">
        <v>197</v>
      </c>
      <c r="G27" s="22"/>
      <c r="H27" s="29" t="str">
        <f>Stats!G45</f>
        <v>2D</v>
      </c>
      <c r="J27" s="219"/>
      <c r="K27" s="145"/>
      <c r="L27" s="145"/>
      <c r="M27" s="145"/>
      <c r="N27" s="145"/>
      <c r="O27" s="145"/>
    </row>
    <row r="28" spans="2:15" ht="15" customHeight="1" x14ac:dyDescent="0.3">
      <c r="B28" s="19" t="s">
        <v>193</v>
      </c>
      <c r="C28" s="22"/>
      <c r="D28" s="29" t="str">
        <f>Stats!G17</f>
        <v>2D</v>
      </c>
      <c r="F28" s="19" t="s">
        <v>197</v>
      </c>
      <c r="G28" s="22"/>
      <c r="H28" s="29" t="str">
        <f>Stats!G46</f>
        <v>2D</v>
      </c>
      <c r="J28" s="219"/>
      <c r="K28" s="145"/>
      <c r="L28" s="145"/>
      <c r="M28" s="145"/>
      <c r="N28" s="145"/>
      <c r="O28" s="145"/>
    </row>
    <row r="29" spans="2:15" ht="15" customHeight="1" x14ac:dyDescent="0.3">
      <c r="B29" s="19" t="s">
        <v>193</v>
      </c>
      <c r="C29" s="22"/>
      <c r="D29" s="29" t="str">
        <f>Stats!G18</f>
        <v>2D</v>
      </c>
      <c r="F29" s="19" t="s">
        <v>38</v>
      </c>
      <c r="G29" s="22"/>
      <c r="H29" s="29" t="str">
        <f>Stats!G47</f>
        <v>2D</v>
      </c>
      <c r="J29" s="219"/>
      <c r="K29" s="145"/>
      <c r="L29" s="145"/>
      <c r="M29" s="145"/>
      <c r="N29" s="145"/>
      <c r="O29" s="145"/>
    </row>
    <row r="30" spans="2:15" ht="15" customHeight="1" x14ac:dyDescent="0.3">
      <c r="B30" s="19" t="s">
        <v>193</v>
      </c>
      <c r="C30" s="22"/>
      <c r="D30" s="29" t="str">
        <f>Stats!G19</f>
        <v>2D</v>
      </c>
      <c r="F30" s="19" t="s">
        <v>39</v>
      </c>
      <c r="G30" s="22"/>
      <c r="H30" s="29" t="str">
        <f>Stats!G48</f>
        <v>2D</v>
      </c>
      <c r="J30" s="219"/>
      <c r="K30" s="145"/>
      <c r="L30" s="145"/>
      <c r="M30" s="145"/>
      <c r="N30" s="145"/>
      <c r="O30" s="145"/>
    </row>
    <row r="31" spans="2:15" ht="15" customHeight="1" x14ac:dyDescent="0.3">
      <c r="B31" s="19" t="s">
        <v>199</v>
      </c>
      <c r="C31" s="22"/>
      <c r="D31" s="29" t="str">
        <f>Stats!G20</f>
        <v>2D</v>
      </c>
      <c r="F31" s="19" t="s">
        <v>40</v>
      </c>
      <c r="G31" s="22"/>
      <c r="H31" s="29" t="str">
        <f>Stats!G49</f>
        <v>2D</v>
      </c>
      <c r="J31" s="219"/>
      <c r="K31" s="145"/>
      <c r="L31" s="145"/>
      <c r="M31" s="145"/>
      <c r="N31" s="145"/>
      <c r="O31" s="145"/>
    </row>
    <row r="32" spans="2:15" ht="15" customHeight="1" x14ac:dyDescent="0.3">
      <c r="B32" s="19" t="s">
        <v>199</v>
      </c>
      <c r="C32" s="22"/>
      <c r="D32" s="29" t="str">
        <f>Stats!G21</f>
        <v>2D</v>
      </c>
      <c r="F32" s="19" t="s">
        <v>41</v>
      </c>
      <c r="G32" s="22"/>
      <c r="H32" s="29" t="str">
        <f>Stats!G50</f>
        <v>2D</v>
      </c>
      <c r="J32" s="219"/>
      <c r="K32" s="145"/>
      <c r="L32" s="145"/>
      <c r="M32" s="145"/>
      <c r="N32" s="145"/>
      <c r="O32" s="145"/>
    </row>
    <row r="33" spans="2:15" ht="15" customHeight="1" thickBot="1" x14ac:dyDescent="0.35">
      <c r="B33" s="19"/>
      <c r="C33" s="22"/>
      <c r="D33" s="29"/>
      <c r="F33" s="19" t="s">
        <v>42</v>
      </c>
      <c r="G33" s="22"/>
      <c r="H33" s="29" t="str">
        <f>Stats!G51</f>
        <v>2D</v>
      </c>
      <c r="J33" s="219"/>
      <c r="K33" s="145"/>
      <c r="L33" s="145"/>
      <c r="M33" s="145"/>
      <c r="N33" s="145"/>
      <c r="O33" s="145"/>
    </row>
    <row r="34" spans="2:15" ht="15" customHeight="1" thickBot="1" x14ac:dyDescent="0.4">
      <c r="B34" s="227" t="s">
        <v>26</v>
      </c>
      <c r="C34" s="228"/>
      <c r="D34" s="141" t="str">
        <f>Stats!G6</f>
        <v>2D</v>
      </c>
      <c r="F34" s="19" t="s">
        <v>43</v>
      </c>
      <c r="G34" s="22"/>
      <c r="H34" s="29" t="str">
        <f>Stats!G52</f>
        <v>2D</v>
      </c>
      <c r="J34" s="219"/>
      <c r="K34" s="145"/>
      <c r="L34" s="145"/>
      <c r="M34" s="145"/>
      <c r="N34" s="145"/>
      <c r="O34" s="145"/>
    </row>
    <row r="35" spans="2:15" ht="15" customHeight="1" x14ac:dyDescent="0.3">
      <c r="B35" s="19" t="s">
        <v>23</v>
      </c>
      <c r="C35" s="20"/>
      <c r="D35" s="29" t="str">
        <f>Stats!G24</f>
        <v>2D</v>
      </c>
      <c r="F35" s="19" t="s">
        <v>44</v>
      </c>
      <c r="G35" s="22"/>
      <c r="H35" s="29" t="str">
        <f>Stats!G53</f>
        <v>2D</v>
      </c>
      <c r="J35" s="219"/>
      <c r="K35" s="145"/>
      <c r="L35" s="145"/>
      <c r="M35" s="145"/>
      <c r="N35" s="145"/>
      <c r="O35" s="145"/>
    </row>
    <row r="36" spans="2:15" ht="15" customHeight="1" x14ac:dyDescent="0.3">
      <c r="B36" s="19" t="s">
        <v>194</v>
      </c>
      <c r="C36" s="20"/>
      <c r="D36" s="29" t="str">
        <f>Stats!G25</f>
        <v>2D</v>
      </c>
      <c r="F36" s="19" t="s">
        <v>199</v>
      </c>
      <c r="G36" s="22"/>
      <c r="H36" s="29" t="str">
        <f>Stats!G54</f>
        <v>2D</v>
      </c>
      <c r="J36" s="219"/>
      <c r="K36" s="145"/>
      <c r="L36" s="145"/>
      <c r="M36" s="145"/>
      <c r="N36" s="145"/>
      <c r="O36" s="145"/>
    </row>
    <row r="37" spans="2:15" ht="15" customHeight="1" thickBot="1" x14ac:dyDescent="0.35">
      <c r="B37" s="19" t="s">
        <v>194</v>
      </c>
      <c r="C37" s="20"/>
      <c r="D37" s="29" t="str">
        <f>Stats!G26</f>
        <v>2D</v>
      </c>
      <c r="F37" s="19" t="s">
        <v>199</v>
      </c>
      <c r="G37" s="22"/>
      <c r="H37" s="29" t="str">
        <f>Stats!G55</f>
        <v>2D</v>
      </c>
      <c r="J37" s="219"/>
      <c r="K37" s="145"/>
      <c r="L37" s="145"/>
      <c r="M37" s="145"/>
      <c r="N37" s="145"/>
      <c r="O37" s="145"/>
    </row>
    <row r="38" spans="2:15" ht="15" customHeight="1" thickBot="1" x14ac:dyDescent="0.4">
      <c r="B38" s="19" t="s">
        <v>195</v>
      </c>
      <c r="C38" s="20"/>
      <c r="D38" s="29" t="str">
        <f>Stats!G27</f>
        <v>2D</v>
      </c>
      <c r="F38" s="227" t="s">
        <v>29</v>
      </c>
      <c r="G38" s="228"/>
      <c r="H38" s="141" t="str">
        <f>Stats!G9</f>
        <v>2D</v>
      </c>
      <c r="J38" s="219"/>
      <c r="K38" s="145"/>
      <c r="L38" s="145"/>
      <c r="M38" s="145"/>
      <c r="N38" s="145"/>
      <c r="O38" s="145"/>
    </row>
    <row r="39" spans="2:15" ht="15" customHeight="1" x14ac:dyDescent="0.3">
      <c r="B39" s="19" t="s">
        <v>195</v>
      </c>
      <c r="C39" s="20"/>
      <c r="D39" s="29" t="str">
        <f>Stats!G28</f>
        <v>2D</v>
      </c>
      <c r="F39" s="19" t="s">
        <v>45</v>
      </c>
      <c r="G39" s="22"/>
      <c r="H39" s="29" t="str">
        <f>Stats!G58</f>
        <v>2D</v>
      </c>
      <c r="J39" s="219"/>
      <c r="K39" s="145"/>
      <c r="L39" s="145"/>
      <c r="M39" s="145"/>
      <c r="N39" s="145"/>
      <c r="O39" s="145"/>
    </row>
    <row r="40" spans="2:15" ht="15" customHeight="1" x14ac:dyDescent="0.3">
      <c r="B40" s="19" t="s">
        <v>195</v>
      </c>
      <c r="C40" s="20"/>
      <c r="D40" s="29" t="str">
        <f>Stats!G29</f>
        <v>2D</v>
      </c>
      <c r="F40" s="19" t="s">
        <v>198</v>
      </c>
      <c r="G40" s="22"/>
      <c r="H40" s="29" t="str">
        <f>Stats!G59</f>
        <v>2D</v>
      </c>
      <c r="J40" s="219"/>
      <c r="K40" s="145"/>
      <c r="L40" s="145"/>
      <c r="M40" s="145"/>
      <c r="N40" s="145"/>
      <c r="O40" s="145"/>
    </row>
    <row r="41" spans="2:15" ht="15" customHeight="1" x14ac:dyDescent="0.3">
      <c r="B41" s="19" t="s">
        <v>31</v>
      </c>
      <c r="C41" s="20"/>
      <c r="D41" s="29" t="str">
        <f>Stats!G30</f>
        <v>2D</v>
      </c>
      <c r="F41" s="19" t="s">
        <v>47</v>
      </c>
      <c r="G41" s="27"/>
      <c r="H41" s="29" t="str">
        <f>Stats!G60</f>
        <v>2D</v>
      </c>
      <c r="J41" s="219"/>
      <c r="K41" s="145"/>
      <c r="L41" s="145"/>
      <c r="M41" s="145"/>
      <c r="N41" s="145"/>
      <c r="O41" s="145"/>
    </row>
    <row r="42" spans="2:15" ht="15" customHeight="1" x14ac:dyDescent="0.3">
      <c r="B42" s="19" t="s">
        <v>199</v>
      </c>
      <c r="C42" s="20"/>
      <c r="D42" s="29" t="str">
        <f>Stats!G31</f>
        <v>2D</v>
      </c>
      <c r="F42" s="19" t="s">
        <v>199</v>
      </c>
      <c r="G42" s="22"/>
      <c r="H42" s="29" t="str">
        <f>Stats!G61</f>
        <v>2D</v>
      </c>
      <c r="J42" s="219"/>
      <c r="K42" s="145"/>
      <c r="L42" s="145"/>
      <c r="M42" s="145"/>
      <c r="N42" s="145"/>
      <c r="O42" s="145"/>
    </row>
    <row r="43" spans="2:15" ht="15" customHeight="1" thickBot="1" x14ac:dyDescent="0.35">
      <c r="B43" s="19" t="s">
        <v>199</v>
      </c>
      <c r="C43" s="20"/>
      <c r="D43" s="29" t="str">
        <f>Stats!G32</f>
        <v>2D</v>
      </c>
      <c r="F43" s="19" t="s">
        <v>199</v>
      </c>
      <c r="G43" s="22"/>
      <c r="H43" s="29" t="str">
        <f>Stats!G62</f>
        <v>2D</v>
      </c>
      <c r="J43" s="219"/>
      <c r="K43" s="145"/>
      <c r="L43" s="145"/>
      <c r="M43" s="145"/>
      <c r="N43" s="145"/>
      <c r="O43" s="145"/>
    </row>
    <row r="44" spans="2:15" ht="15" customHeight="1" thickBot="1" x14ac:dyDescent="0.4">
      <c r="B44" s="19"/>
      <c r="C44" s="20"/>
      <c r="D44" s="29"/>
      <c r="F44" s="139" t="s">
        <v>30</v>
      </c>
      <c r="G44" s="140"/>
      <c r="H44" s="141" t="str">
        <f>Stats!G10</f>
        <v>2D</v>
      </c>
      <c r="J44" s="219"/>
      <c r="K44" s="145"/>
      <c r="L44" s="145"/>
      <c r="M44" s="145"/>
      <c r="N44" s="145"/>
      <c r="O44" s="145"/>
    </row>
    <row r="45" spans="2:15" ht="15" customHeight="1" thickBot="1" x14ac:dyDescent="0.4">
      <c r="B45" s="227" t="s">
        <v>27</v>
      </c>
      <c r="C45" s="228"/>
      <c r="D45" s="141" t="str">
        <f>Stats!G7</f>
        <v>2D</v>
      </c>
      <c r="F45" s="19" t="s">
        <v>48</v>
      </c>
      <c r="G45" s="22"/>
      <c r="H45" s="29" t="str">
        <f>Stats!G65</f>
        <v>2D</v>
      </c>
      <c r="J45" s="219"/>
      <c r="K45" s="145"/>
      <c r="L45" s="145"/>
      <c r="M45" s="145"/>
      <c r="N45" s="145"/>
      <c r="O45" s="145"/>
    </row>
    <row r="46" spans="2:15" ht="15" customHeight="1" x14ac:dyDescent="0.3">
      <c r="B46" s="19" t="s">
        <v>32</v>
      </c>
      <c r="C46" s="22"/>
      <c r="D46" s="29" t="str">
        <f>Stats!G35</f>
        <v>2D</v>
      </c>
      <c r="F46" s="19" t="s">
        <v>49</v>
      </c>
      <c r="G46" s="22"/>
      <c r="H46" s="29" t="str">
        <f>Stats!G66</f>
        <v>2D</v>
      </c>
      <c r="J46" s="219"/>
      <c r="K46" s="145"/>
      <c r="L46" s="145"/>
      <c r="M46" s="145"/>
      <c r="N46" s="145"/>
      <c r="O46" s="145"/>
    </row>
    <row r="47" spans="2:15" ht="15" customHeight="1" x14ac:dyDescent="0.3">
      <c r="B47" s="19" t="s">
        <v>34</v>
      </c>
      <c r="C47" s="22"/>
      <c r="D47" s="29" t="str">
        <f>Stats!G36</f>
        <v>2D</v>
      </c>
      <c r="F47" s="19" t="s">
        <v>50</v>
      </c>
      <c r="G47" s="22"/>
      <c r="H47" s="29" t="str">
        <f>Stats!G67</f>
        <v>2D</v>
      </c>
      <c r="J47" s="219"/>
      <c r="K47" s="145"/>
      <c r="L47" s="145"/>
      <c r="M47" s="145"/>
      <c r="N47" s="145"/>
      <c r="O47" s="145"/>
    </row>
    <row r="48" spans="2:15" ht="15" customHeight="1" x14ac:dyDescent="0.3">
      <c r="B48" s="19" t="s">
        <v>33</v>
      </c>
      <c r="C48" s="22"/>
      <c r="D48" s="29" t="str">
        <f>Stats!G37</f>
        <v>2D</v>
      </c>
      <c r="F48" s="19" t="s">
        <v>51</v>
      </c>
      <c r="G48" s="22"/>
      <c r="H48" s="29" t="str">
        <f>Stats!G68</f>
        <v>2D</v>
      </c>
      <c r="J48" s="219"/>
      <c r="K48" s="145"/>
      <c r="L48" s="145"/>
      <c r="M48" s="145"/>
      <c r="N48" s="145"/>
      <c r="O48" s="145"/>
    </row>
    <row r="49" spans="2:15" ht="15" customHeight="1" x14ac:dyDescent="0.3">
      <c r="B49" s="19" t="s">
        <v>199</v>
      </c>
      <c r="C49" s="22"/>
      <c r="D49" s="29" t="str">
        <f>Stats!G38</f>
        <v>2D</v>
      </c>
      <c r="F49" s="19" t="s">
        <v>199</v>
      </c>
      <c r="G49" s="22"/>
      <c r="H49" s="29" t="str">
        <f>Stats!G69</f>
        <v>2D</v>
      </c>
      <c r="J49" s="219"/>
      <c r="K49" s="145"/>
      <c r="L49" s="145"/>
      <c r="M49" s="145"/>
      <c r="N49" s="145"/>
      <c r="O49" s="145"/>
    </row>
    <row r="50" spans="2:15" ht="15" customHeight="1" thickBot="1" x14ac:dyDescent="0.35">
      <c r="B50" s="21" t="s">
        <v>199</v>
      </c>
      <c r="C50" s="23"/>
      <c r="D50" s="30" t="str">
        <f>Stats!G39</f>
        <v>2D</v>
      </c>
      <c r="F50" s="21" t="s">
        <v>199</v>
      </c>
      <c r="G50" s="23"/>
      <c r="H50" s="30" t="str">
        <f>Stats!G70</f>
        <v>2D</v>
      </c>
      <c r="J50" s="219"/>
      <c r="K50" s="145"/>
      <c r="L50" s="145"/>
      <c r="M50" s="145"/>
      <c r="N50" s="145"/>
      <c r="O50" s="145"/>
    </row>
    <row r="51" spans="2:15" ht="15" customHeight="1" thickBot="1" x14ac:dyDescent="0.3">
      <c r="J51" s="219"/>
    </row>
    <row r="52" spans="2:15" ht="13" thickBot="1" x14ac:dyDescent="0.3">
      <c r="B52" s="224" t="str">
        <f>IF(Powers!B4&lt;&gt;"Name of Power",_xlfn.CONCAT(Powers!B4,"        [",Powers!C11,"]"),"")</f>
        <v/>
      </c>
      <c r="C52" s="225"/>
      <c r="D52" s="226"/>
      <c r="F52" s="224" t="str">
        <f>IF(Powers!B22&lt;&gt;"Name of Power",_xlfn.CONCAT(Powers!B22,"        [",Powers!C29,"]"),"")</f>
        <v/>
      </c>
      <c r="G52" s="225"/>
      <c r="H52" s="226"/>
      <c r="J52" s="219"/>
    </row>
    <row r="53" spans="2:15" x14ac:dyDescent="0.25">
      <c r="B53" s="221" t="str">
        <f>IF(Powers!$B12&lt;&gt;Database!$I$14,Powers!$B12,"")</f>
        <v/>
      </c>
      <c r="C53" s="222"/>
      <c r="D53" s="223"/>
      <c r="F53" s="221" t="str">
        <f>IF(Powers!$B30&lt;&gt;Database!$I$14,Powers!$B30,"")</f>
        <v/>
      </c>
      <c r="G53" s="222"/>
      <c r="H53" s="223"/>
      <c r="J53" s="219"/>
    </row>
    <row r="54" spans="2:15" x14ac:dyDescent="0.25">
      <c r="B54" s="208"/>
      <c r="C54" s="209"/>
      <c r="D54" s="210"/>
      <c r="F54" s="208"/>
      <c r="G54" s="209"/>
      <c r="H54" s="210"/>
      <c r="J54" s="219"/>
    </row>
    <row r="55" spans="2:15" x14ac:dyDescent="0.25">
      <c r="B55" s="208"/>
      <c r="C55" s="209"/>
      <c r="D55" s="210"/>
      <c r="F55" s="208"/>
      <c r="G55" s="209"/>
      <c r="H55" s="210"/>
      <c r="J55" s="219"/>
    </row>
    <row r="56" spans="2:15" x14ac:dyDescent="0.25">
      <c r="B56" s="208"/>
      <c r="C56" s="209"/>
      <c r="D56" s="210"/>
      <c r="F56" s="208"/>
      <c r="G56" s="209"/>
      <c r="H56" s="210"/>
      <c r="J56" s="219"/>
    </row>
    <row r="57" spans="2:15" x14ac:dyDescent="0.25">
      <c r="B57" s="208"/>
      <c r="C57" s="209"/>
      <c r="D57" s="210"/>
      <c r="F57" s="208"/>
      <c r="G57" s="209"/>
      <c r="H57" s="210"/>
      <c r="J57" s="219"/>
    </row>
    <row r="58" spans="2:15" x14ac:dyDescent="0.25">
      <c r="B58" s="208"/>
      <c r="C58" s="209"/>
      <c r="D58" s="210"/>
      <c r="F58" s="208"/>
      <c r="G58" s="209"/>
      <c r="H58" s="210"/>
      <c r="J58" s="219"/>
    </row>
    <row r="59" spans="2:15" x14ac:dyDescent="0.25">
      <c r="B59" s="208"/>
      <c r="C59" s="209"/>
      <c r="D59" s="210"/>
      <c r="F59" s="208"/>
      <c r="G59" s="209"/>
      <c r="H59" s="210"/>
      <c r="J59" s="219"/>
    </row>
    <row r="60" spans="2:15" ht="13" thickBot="1" x14ac:dyDescent="0.3">
      <c r="B60" s="211"/>
      <c r="C60" s="212"/>
      <c r="D60" s="213"/>
      <c r="F60" s="211"/>
      <c r="G60" s="212"/>
      <c r="H60" s="213"/>
      <c r="J60" s="220"/>
    </row>
    <row r="61" spans="2:15" ht="13" thickBot="1" x14ac:dyDescent="0.3"/>
    <row r="62" spans="2:15" ht="13" thickBot="1" x14ac:dyDescent="0.3">
      <c r="B62" s="224" t="str">
        <f>IF(Powers!B40&lt;&gt;"Name of Power",_xlfn.CONCAT(Powers!B40,"        [",Powers!C47,"]"),"")</f>
        <v/>
      </c>
      <c r="C62" s="225"/>
      <c r="D62" s="226"/>
      <c r="F62" s="224" t="str">
        <f>IF(Powers!B58&lt;&gt;"Name of Power",_xlfn.CONCAT(Powers!B58,"        [",Powers!C65,"]"),"")</f>
        <v/>
      </c>
      <c r="G62" s="225"/>
      <c r="H62" s="226"/>
      <c r="J62" s="148" t="str">
        <f>IF(Powers!B76&lt;&gt;"Name of Power",_xlfn.CONCAT(Powers!B76,"        [",Powers!C83,"]"),"")</f>
        <v/>
      </c>
    </row>
    <row r="63" spans="2:15" x14ac:dyDescent="0.25">
      <c r="B63" s="221" t="str">
        <f>IF(Powers!$B48&lt;&gt;Database!$I$14,Powers!$B48,"")</f>
        <v/>
      </c>
      <c r="C63" s="222"/>
      <c r="D63" s="223"/>
      <c r="F63" s="221" t="str">
        <f>IF(Powers!$B66&lt;&gt;Database!$I$14,Powers!$B66,"")</f>
        <v/>
      </c>
      <c r="G63" s="222"/>
      <c r="H63" s="223"/>
      <c r="J63" s="215" t="str">
        <f>IF(Powers!$B84&lt;&gt;Database!$I$14,Powers!$B84,"")</f>
        <v/>
      </c>
    </row>
    <row r="64" spans="2:15" x14ac:dyDescent="0.25">
      <c r="B64" s="208"/>
      <c r="C64" s="209"/>
      <c r="D64" s="210"/>
      <c r="F64" s="208"/>
      <c r="G64" s="209"/>
      <c r="H64" s="210"/>
      <c r="J64" s="216"/>
    </row>
    <row r="65" spans="2:10" x14ac:dyDescent="0.25">
      <c r="B65" s="208"/>
      <c r="C65" s="209"/>
      <c r="D65" s="210"/>
      <c r="F65" s="208"/>
      <c r="G65" s="209"/>
      <c r="H65" s="210"/>
      <c r="J65" s="216"/>
    </row>
    <row r="66" spans="2:10" x14ac:dyDescent="0.25">
      <c r="B66" s="208"/>
      <c r="C66" s="209"/>
      <c r="D66" s="210"/>
      <c r="F66" s="208"/>
      <c r="G66" s="209"/>
      <c r="H66" s="210"/>
      <c r="J66" s="216"/>
    </row>
    <row r="67" spans="2:10" x14ac:dyDescent="0.25">
      <c r="B67" s="208"/>
      <c r="C67" s="209"/>
      <c r="D67" s="210"/>
      <c r="F67" s="208"/>
      <c r="G67" s="209"/>
      <c r="H67" s="210"/>
      <c r="J67" s="216"/>
    </row>
    <row r="68" spans="2:10" x14ac:dyDescent="0.25">
      <c r="B68" s="208"/>
      <c r="C68" s="209"/>
      <c r="D68" s="210"/>
      <c r="F68" s="208"/>
      <c r="G68" s="209"/>
      <c r="H68" s="210"/>
      <c r="J68" s="216"/>
    </row>
    <row r="69" spans="2:10" x14ac:dyDescent="0.25">
      <c r="B69" s="208"/>
      <c r="C69" s="209"/>
      <c r="D69" s="210"/>
      <c r="F69" s="208"/>
      <c r="G69" s="209"/>
      <c r="H69" s="210"/>
      <c r="J69" s="216"/>
    </row>
    <row r="70" spans="2:10" ht="13" thickBot="1" x14ac:dyDescent="0.3">
      <c r="B70" s="211"/>
      <c r="C70" s="212"/>
      <c r="D70" s="213"/>
      <c r="F70" s="211"/>
      <c r="G70" s="212"/>
      <c r="H70" s="213"/>
      <c r="J70" s="217"/>
    </row>
    <row r="71" spans="2:10" ht="13" thickBot="1" x14ac:dyDescent="0.3"/>
    <row r="72" spans="2:10" ht="13" thickBot="1" x14ac:dyDescent="0.3">
      <c r="B72" s="224" t="str">
        <f>IF(Powers!B94&lt;&gt;"Name of Power",_xlfn.CONCAT(Powers!B94,"        [",Powers!C101,"]"),"")</f>
        <v/>
      </c>
      <c r="C72" s="225"/>
      <c r="D72" s="226"/>
      <c r="F72" s="224" t="str">
        <f>IF(Powers!B112&lt;&gt;"Name of Power",_xlfn.CONCAT(Powers!B112,"        [",Powers!C119,"]"),"")</f>
        <v/>
      </c>
      <c r="G72" s="225"/>
      <c r="H72" s="226"/>
      <c r="J72" s="148" t="str">
        <f>IF(Powers!B130&lt;&gt;"Name of Power",_xlfn.CONCAT(Powers!B130,"        [",Powers!C137,"]"),"")</f>
        <v/>
      </c>
    </row>
    <row r="73" spans="2:10" x14ac:dyDescent="0.25">
      <c r="B73" s="221" t="str">
        <f>IF(Powers!$B102&lt;&gt;Database!$I$14,Powers!$B102,"")</f>
        <v/>
      </c>
      <c r="C73" s="222"/>
      <c r="D73" s="223"/>
      <c r="F73" s="221" t="str">
        <f>IF(Powers!$B120&lt;&gt;Database!$I$14,Powers!$B120,"")</f>
        <v/>
      </c>
      <c r="G73" s="222"/>
      <c r="H73" s="223"/>
      <c r="J73" s="215" t="str">
        <f>IF(Powers!$B138&lt;&gt;Database!$I$14,Powers!$B138,"")</f>
        <v/>
      </c>
    </row>
    <row r="74" spans="2:10" x14ac:dyDescent="0.25">
      <c r="B74" s="208"/>
      <c r="C74" s="209"/>
      <c r="D74" s="210"/>
      <c r="F74" s="208"/>
      <c r="G74" s="209"/>
      <c r="H74" s="210"/>
      <c r="J74" s="216"/>
    </row>
    <row r="75" spans="2:10" x14ac:dyDescent="0.25">
      <c r="B75" s="208"/>
      <c r="C75" s="209"/>
      <c r="D75" s="210"/>
      <c r="F75" s="208"/>
      <c r="G75" s="209"/>
      <c r="H75" s="210"/>
      <c r="J75" s="216"/>
    </row>
    <row r="76" spans="2:10" x14ac:dyDescent="0.25">
      <c r="B76" s="208"/>
      <c r="C76" s="209"/>
      <c r="D76" s="210"/>
      <c r="F76" s="208"/>
      <c r="G76" s="209"/>
      <c r="H76" s="210"/>
      <c r="J76" s="216"/>
    </row>
    <row r="77" spans="2:10" x14ac:dyDescent="0.25">
      <c r="B77" s="208"/>
      <c r="C77" s="209"/>
      <c r="D77" s="210"/>
      <c r="F77" s="208"/>
      <c r="G77" s="209"/>
      <c r="H77" s="210"/>
      <c r="J77" s="216"/>
    </row>
    <row r="78" spans="2:10" x14ac:dyDescent="0.25">
      <c r="B78" s="208"/>
      <c r="C78" s="209"/>
      <c r="D78" s="210"/>
      <c r="F78" s="208"/>
      <c r="G78" s="209"/>
      <c r="H78" s="210"/>
      <c r="J78" s="216"/>
    </row>
    <row r="79" spans="2:10" x14ac:dyDescent="0.25">
      <c r="B79" s="208"/>
      <c r="C79" s="209"/>
      <c r="D79" s="210"/>
      <c r="F79" s="208"/>
      <c r="G79" s="209"/>
      <c r="H79" s="210"/>
      <c r="J79" s="216"/>
    </row>
    <row r="80" spans="2:10" ht="13" thickBot="1" x14ac:dyDescent="0.3">
      <c r="B80" s="211"/>
      <c r="C80" s="212"/>
      <c r="D80" s="213"/>
      <c r="F80" s="211"/>
      <c r="G80" s="212"/>
      <c r="H80" s="213"/>
      <c r="J80" s="217"/>
    </row>
  </sheetData>
  <sheetProtection sheet="1" objects="1" scenarios="1"/>
  <mergeCells count="30">
    <mergeCell ref="F38:G38"/>
    <mergeCell ref="F23:G23"/>
    <mergeCell ref="B21:C21"/>
    <mergeCell ref="B20:C20"/>
    <mergeCell ref="B19:D19"/>
    <mergeCell ref="B23:C23"/>
    <mergeCell ref="B34:C34"/>
    <mergeCell ref="B14:D17"/>
    <mergeCell ref="C2:E3"/>
    <mergeCell ref="C4:E4"/>
    <mergeCell ref="C6:E7"/>
    <mergeCell ref="C8:E9"/>
    <mergeCell ref="C10:E11"/>
    <mergeCell ref="C13:D13"/>
    <mergeCell ref="J63:J70"/>
    <mergeCell ref="J73:J80"/>
    <mergeCell ref="J24:J60"/>
    <mergeCell ref="B73:D80"/>
    <mergeCell ref="F53:H60"/>
    <mergeCell ref="F62:H62"/>
    <mergeCell ref="F63:H70"/>
    <mergeCell ref="F72:H72"/>
    <mergeCell ref="F73:H80"/>
    <mergeCell ref="B52:D52"/>
    <mergeCell ref="F52:H52"/>
    <mergeCell ref="B53:D60"/>
    <mergeCell ref="B62:D62"/>
    <mergeCell ref="B63:D70"/>
    <mergeCell ref="B72:D72"/>
    <mergeCell ref="B45:C45"/>
  </mergeCells>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Database</vt:lpstr>
      <vt:lpstr>Stats</vt:lpstr>
      <vt:lpstr>Powers</vt:lpstr>
      <vt:lpstr>Printout</vt:lpstr>
      <vt:lpstr>Powers!Print_Area</vt:lpstr>
      <vt:lpstr>Printout!Print_Area</vt:lpstr>
      <vt:lpstr>Stats!Print_Area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Character calculations for Wild Talents</dc:title>
  <dc:creator>Epimetreus</dc:creator>
  <cp:keywords>ORE;gaming;RPG;Wild Talents;PCs</cp:keywords>
  <dc:description>Revision 04._x000d_
For now, © 2010. I'll probably change this to some sort of Creative Commons license at some point.</dc:description>
  <cp:lastModifiedBy>Zylphyr</cp:lastModifiedBy>
  <cp:lastPrinted>2012-10-16T10:40:35Z</cp:lastPrinted>
  <dcterms:created xsi:type="dcterms:W3CDTF">2010-01-31T04:04:09Z</dcterms:created>
  <dcterms:modified xsi:type="dcterms:W3CDTF">2020-03-29T14:17:37Z</dcterms:modified>
</cp:coreProperties>
</file>